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11"/>
  </bookViews>
  <sheets>
    <sheet name="ADMINISTRATIVOS" sheetId="1" r:id="rId1"/>
    <sheet name="DOCENTES " sheetId="2" r:id="rId2"/>
    <sheet name="ADMINISTRACION" sheetId="3" state="hidden" r:id="rId3"/>
    <sheet name="operaciones EMGESA1" sheetId="4" state="hidden" r:id="rId4"/>
    <sheet name="SERVICIOS GENERALES" sheetId="5" r:id="rId5"/>
    <sheet name="VIGILANTE " sheetId="6" r:id="rId6"/>
    <sheet name="Hoja1" sheetId="7" state="hidden" r:id="rId7"/>
    <sheet name="Hoja3" sheetId="8" state="hidden" r:id="rId8"/>
    <sheet name="Hoja4" sheetId="9" state="hidden" r:id="rId9"/>
    <sheet name="Hoja5" sheetId="10" state="hidden" r:id="rId10"/>
    <sheet name="Hoja6" sheetId="11" state="hidden" r:id="rId11"/>
    <sheet name="VISITANTES" sheetId="12" r:id="rId12"/>
  </sheets>
  <definedNames>
    <definedName name="_xlnm.Print_Area" localSheetId="2">'ADMINISTRACION'!$A$1:$AB$17</definedName>
    <definedName name="_xlnm.Print_Area" localSheetId="0">'ADMINISTRATIVOS'!$A$1:$AB$20</definedName>
    <definedName name="_xlnm.Print_Area" localSheetId="1">'DOCENTES '!$A$1:$AB$22</definedName>
    <definedName name="_xlnm.Print_Area" localSheetId="3">'operaciones EMGESA1'!$A$1:$AG$19</definedName>
    <definedName name="_xlnm.Print_Area" localSheetId="4">'SERVICIOS GENERALES'!$A$1:$AC$15</definedName>
    <definedName name="_xlnm.Print_Area" localSheetId="5">'VIGILANTE '!$A$1:$AC$12</definedName>
    <definedName name="_xlnm.Print_Area" localSheetId="11">'VISITANTES'!$A$1:$AC$9</definedName>
    <definedName name="_xlnm.Print_Titles" localSheetId="2">'ADMINISTRACION'!$1:$8</definedName>
    <definedName name="_xlnm.Print_Titles" localSheetId="0">'ADMINISTRATIVOS'!$5:$6</definedName>
    <definedName name="_xlnm.Print_Titles" localSheetId="1">'DOCENTES '!$1:$6</definedName>
    <definedName name="_xlnm.Print_Titles" localSheetId="3">'operaciones EMGESA1'!$1:$8</definedName>
    <definedName name="_xlnm.Print_Titles" localSheetId="4">'SERVICIOS GENERALES'!$5:$6</definedName>
    <definedName name="_xlnm.Print_Titles" localSheetId="5">'VIGILANTE '!$5:$6</definedName>
    <definedName name="_xlnm.Print_Titles" localSheetId="11">'VISITANTES'!$5:$6</definedName>
  </definedNames>
  <calcPr fullCalcOnLoad="1"/>
</workbook>
</file>

<file path=xl/comments3.xml><?xml version="1.0" encoding="utf-8"?>
<comments xmlns="http://schemas.openxmlformats.org/spreadsheetml/2006/main">
  <authors>
    <author>HIGIENE Y SEGURIDAD</author>
    <author>PONAL</author>
    <author>Salud Ocupacional Reval</author>
    <author>coraless ltda</author>
  </authors>
  <commentList>
    <comment ref="T7" authorId="0">
      <text>
        <r>
          <rPr>
            <b/>
            <sz val="8"/>
            <rFont val="Tahoma"/>
            <family val="2"/>
          </rPr>
          <t xml:space="preserve"> Factor Ponderación
</t>
        </r>
        <r>
          <rPr>
            <sz val="8"/>
            <rFont val="Tahoma"/>
            <family val="2"/>
          </rPr>
          <t>1 = &lt;=20%
2 = 21-40%
3 = 41-60%
4 = 61-80%
5 = 81-100%</t>
        </r>
      </text>
    </comment>
    <comment ref="H8" authorId="1">
      <text>
        <r>
          <rPr>
            <sz val="8"/>
            <rFont val="Tahoma"/>
            <family val="2"/>
          </rPr>
          <t># de Trabajadores expuestos en forma directa</t>
        </r>
        <r>
          <rPr>
            <b/>
            <sz val="8"/>
            <rFont val="Tahoma"/>
            <family val="2"/>
          </rPr>
          <t xml:space="preserve">
</t>
        </r>
      </text>
    </comment>
    <comment ref="I8" authorId="1">
      <text>
        <r>
          <rPr>
            <sz val="8"/>
            <rFont val="Tahoma"/>
            <family val="2"/>
          </rPr>
          <t># de Trabajadores expuestos en forma indirecta</t>
        </r>
        <r>
          <rPr>
            <b/>
            <sz val="8"/>
            <rFont val="Tahoma"/>
            <family val="2"/>
          </rPr>
          <t xml:space="preserve">
</t>
        </r>
      </text>
    </comment>
    <comment ref="J8" authorId="1">
      <text>
        <r>
          <rPr>
            <sz val="8"/>
            <rFont val="Tahoma"/>
            <family val="2"/>
          </rPr>
          <t>Horas/día de exposición en forma directa</t>
        </r>
      </text>
    </comment>
    <comment ref="K8" authorId="1">
      <text>
        <r>
          <rPr>
            <sz val="8"/>
            <rFont val="Tahoma"/>
            <family val="2"/>
          </rPr>
          <t>Horas/día de exposición en forma Indirecta</t>
        </r>
      </text>
    </comment>
    <comment ref="L8" authorId="1">
      <text>
        <r>
          <rPr>
            <sz val="8"/>
            <rFont val="Tahoma"/>
            <family val="2"/>
          </rPr>
          <t>Marcar un "X" en esta casilla, si el sistema de control existe en la Fuente</t>
        </r>
      </text>
    </comment>
    <comment ref="M8" authorId="1">
      <text>
        <r>
          <rPr>
            <sz val="8"/>
            <rFont val="Tahoma"/>
            <family val="2"/>
          </rPr>
          <t>Marcar un "X" en esta casilla, si el sistema de control existe en el Medio</t>
        </r>
      </text>
    </comment>
    <comment ref="N8" authorId="1">
      <text>
        <r>
          <rPr>
            <sz val="8"/>
            <rFont val="Tahoma"/>
            <family val="2"/>
          </rPr>
          <t>Marcar un "X" en esta casilla, si el sistema de control existe en el individuo</t>
        </r>
      </text>
    </comment>
    <comment ref="O8" authorId="2">
      <text>
        <r>
          <rPr>
            <b/>
            <sz val="8"/>
            <rFont val="Tahoma"/>
            <family val="2"/>
          </rPr>
          <t xml:space="preserve">Consecuencia
</t>
        </r>
        <r>
          <rPr>
            <sz val="7.5"/>
            <rFont val="Tahoma"/>
            <family val="2"/>
          </rPr>
          <t>10  = Catastrófica, Muerte y /o daños superiores al 90% del capital
 6  = Lesiones incapacitantes permanentes y/o daños del 50% del capital
 4  = Lesiones con incapacidades no permanentes y/o daños entre el   1 y   49 % del capital
 1   = Lesiones  con heridas  leves , contusiones, golpes y/o pequeños daños económicos - hasta el 1% del capital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EXPOSICION:</t>
        </r>
        <r>
          <rPr>
            <sz val="8"/>
            <rFont val="Tahoma"/>
            <family val="2"/>
          </rPr>
          <t xml:space="preserve">
</t>
        </r>
        <r>
          <rPr>
            <sz val="7.5"/>
            <rFont val="Tahoma"/>
            <family val="2"/>
          </rPr>
          <t>10 = La Situación  de riesgo ocurre continuamente o muchas veces al día
 6 = Frecuentemente  o un a vez al día
 2 = Ocasionalmente o un a vez por semana  o mes
 1  = Remotamente posible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PROBABILIDAD:</t>
        </r>
        <r>
          <rPr>
            <sz val="8"/>
            <rFont val="Tahoma"/>
            <family val="2"/>
          </rPr>
          <t xml:space="preserve">
</t>
        </r>
        <r>
          <rPr>
            <sz val="7.5"/>
            <rFont val="Tahoma"/>
            <family val="2"/>
          </rPr>
          <t>10 = E el resultado más probable y esperado si la situación de riesgo  tiene lugar
 7 = Es  completamente posible, nada extraño. Tiene una probabilidad de actualización del 50%
 4 =Sería  una coincidencia  rara. Tiene una probabilidad de actualización del 20%
 1  = Nunca ha sucedido  en muchos  años de exposición al riesgo, pero es concebible, probabilidad del 5%</t>
        </r>
        <r>
          <rPr>
            <sz val="8"/>
            <rFont val="Tahoma"/>
            <family val="2"/>
          </rPr>
          <t xml:space="preserve">
</t>
        </r>
      </text>
    </comment>
    <comment ref="S8" authorId="0">
      <text>
        <r>
          <rPr>
            <sz val="8"/>
            <rFont val="Tahoma"/>
            <family val="2"/>
          </rPr>
          <t xml:space="preserve">INTERPRETACION GRADO DE PELIGROSIDAD
</t>
        </r>
        <r>
          <rPr>
            <sz val="7.5"/>
            <rFont val="Tahoma"/>
            <family val="2"/>
          </rPr>
          <t>De      1 a  300    BAJO
De 301 a  600    MEDIO
De 601 a  1000  ALTO</t>
        </r>
      </text>
    </comment>
    <comment ref="V8" authorId="3">
      <text>
        <r>
          <rPr>
            <b/>
            <sz val="9"/>
            <rFont val="Tahoma"/>
            <family val="2"/>
          </rPr>
          <t>coraless ltda:</t>
        </r>
        <r>
          <rPr>
            <sz val="9"/>
            <rFont val="Tahoma"/>
            <family val="2"/>
          </rPr>
          <t xml:space="preserve">
GRADO DE PERCUSION
GR=GPxFP</t>
        </r>
      </text>
    </comment>
  </commentList>
</comments>
</file>

<file path=xl/sharedStrings.xml><?xml version="1.0" encoding="utf-8"?>
<sst xmlns="http://schemas.openxmlformats.org/spreadsheetml/2006/main" count="1085" uniqueCount="381">
  <si>
    <t>EMPRESA</t>
  </si>
  <si>
    <t>AREA</t>
  </si>
  <si>
    <t>DIRECCION:</t>
  </si>
  <si>
    <t>ELABORADO POR:</t>
  </si>
  <si>
    <t>BOLIVAR</t>
  </si>
  <si>
    <t>POSIBLES EFECTOS</t>
  </si>
  <si>
    <t>Expuest.</t>
  </si>
  <si>
    <t>Exposición    (h/día)</t>
  </si>
  <si>
    <t>S.Control Actual</t>
  </si>
  <si>
    <t xml:space="preserve">PONDERACION </t>
  </si>
  <si>
    <t>FP</t>
  </si>
  <si>
    <t>Riesgo (R)</t>
  </si>
  <si>
    <t>NIVEL DE RIESGO</t>
  </si>
  <si>
    <t>RUTINARIA</t>
  </si>
  <si>
    <t>NO RUTINARIA</t>
  </si>
  <si>
    <t>D</t>
  </si>
  <si>
    <t>I</t>
  </si>
  <si>
    <t>F</t>
  </si>
  <si>
    <t>M</t>
  </si>
  <si>
    <t>C</t>
  </si>
  <si>
    <t>E</t>
  </si>
  <si>
    <t>P</t>
  </si>
  <si>
    <t>G</t>
  </si>
  <si>
    <t>INT.1</t>
  </si>
  <si>
    <t>INT.2</t>
  </si>
  <si>
    <t>X</t>
  </si>
  <si>
    <t>PERSONA</t>
  </si>
  <si>
    <t>Bajo Rendimiento, ausentismo, retardos y problemas, peligro para la salud (Fisica y sicologica), muerte</t>
  </si>
  <si>
    <t>Charlas, sensibilización, Mejoramiento del Entorno Laboral, Asignar la responsabilidad a un trabajador por día, de  identificar  actos inseguros en el sitio de trabajo.</t>
  </si>
  <si>
    <t>DICIEMBRE 31 DE 2008</t>
  </si>
  <si>
    <t>ELGA JOHANNA GARCIA  BARRERA</t>
  </si>
  <si>
    <t>ADMINISTRATIVA</t>
  </si>
  <si>
    <t>PROCESO ADMINISTRATIVA</t>
  </si>
  <si>
    <t>RIESGO</t>
  </si>
  <si>
    <t>ERGONOMICO</t>
  </si>
  <si>
    <t>PETROMIL C.I S.A..</t>
  </si>
  <si>
    <t>FECHA:</t>
  </si>
  <si>
    <t>PANORAMA</t>
  </si>
  <si>
    <t>Código:</t>
  </si>
  <si>
    <t xml:space="preserve">Fecha:  </t>
  </si>
  <si>
    <t xml:space="preserve">Versión: </t>
  </si>
  <si>
    <t>FACTORES DE RIESGOS</t>
  </si>
  <si>
    <t xml:space="preserve">PELIGROSI
DAD </t>
  </si>
  <si>
    <t>SECCION 
ÁREA 
Y/ O PUESTO 
DE TRAB.</t>
  </si>
  <si>
    <t>FACTOR 
DE 
RIESGO</t>
  </si>
  <si>
    <t>FUENTE 
GENERADORA 
DE RIESGO</t>
  </si>
  <si>
    <t>Persona</t>
  </si>
  <si>
    <t xml:space="preserve">MECANICO  </t>
  </si>
  <si>
    <t>Caida a diferente
 nivel</t>
  </si>
  <si>
    <t>Señalización y demarca
ción de áreas y vías de circulación.</t>
  </si>
  <si>
    <t>CONTROLES REQUERIDOS</t>
  </si>
  <si>
    <t>MEDIO</t>
  </si>
  <si>
    <t>D/MENTO</t>
  </si>
  <si>
    <t>Carga Estática Posturas Prolongadas Sentado</t>
  </si>
  <si>
    <t>Desempeño de función administrativa  estando en posición sentado gran parte del tiempo.</t>
  </si>
  <si>
    <t>Lumbalgia, fatiga muscular a nivel del cuello, espalda y manos, fatiga visual</t>
  </si>
  <si>
    <t>Capacita
cion al personal sobre pausas activas</t>
  </si>
  <si>
    <t xml:space="preserve">ELÉCTRICO: </t>
  </si>
  <si>
    <t>Contacto Directo e Indirecto con Energía Eléctrica Baja (25 V a 1000V)</t>
  </si>
  <si>
    <t>Equipos energizados y conexiones eléctricas  sin canalizar, presentes en las áreas de trabajo.</t>
  </si>
  <si>
    <t>Fibrilacion ventricular , quemaduras , shock,muerte.</t>
  </si>
  <si>
    <t>NINGUNO</t>
  </si>
  <si>
    <t>Realizar revisión al estado de las conexiones eléctricas</t>
  </si>
  <si>
    <t>Golpeado Por o Contra</t>
  </si>
  <si>
    <t>Objetos, equipos de oficina y materiales presentes en las áreas de trabajo.</t>
  </si>
  <si>
    <t>Orden y lim-
pieza de las 
áreas de 
Trabajo.</t>
  </si>
  <si>
    <t>Continuar con completo orden y aseo en las oficinas</t>
  </si>
  <si>
    <t>Ninguna</t>
  </si>
  <si>
    <t>PSICOSOCIAL</t>
  </si>
  <si>
    <t xml:space="preserve">Crear programa de orden y aseo </t>
  </si>
  <si>
    <t>SEÑALIZACION</t>
  </si>
  <si>
    <t>radiaciones no ionizantes</t>
  </si>
  <si>
    <t>fatiga visual, molestias oculares (lagrimeo, enrojecimiento, ardor, resequedad ocular) alteracion de los musculos extraoculares, cefalea</t>
  </si>
  <si>
    <t>Uso de vidrio protector en el computador</t>
  </si>
  <si>
    <t>Golpes, Raspaduras</t>
  </si>
  <si>
    <t>Golpes</t>
  </si>
  <si>
    <t>Escritorios, archivadores, gabetas, sillas</t>
  </si>
  <si>
    <t>Los escritorios se encuentran bien ubicados</t>
  </si>
  <si>
    <t>no mantener objetos que obstruyan el paso</t>
  </si>
  <si>
    <t>MECANICO</t>
  </si>
  <si>
    <t>QUIMICO</t>
  </si>
  <si>
    <t>ELECTRICO</t>
  </si>
  <si>
    <t>FISICO</t>
  </si>
  <si>
    <t>MECÁNICO</t>
  </si>
  <si>
    <t xml:space="preserve">ADMINISTRATIVA                       </t>
  </si>
  <si>
    <t>BIOLOGICO</t>
  </si>
  <si>
    <t>VIA MAMONAL KM 9 SECTOR ZONA FRANCA LA CANDELARIA</t>
  </si>
  <si>
    <t>Actos Inseguros, Descuidos, Distracciones, Errores, Stres, Falta de Orden, Dificultad de Socialización, Inconformidad Laboral, adicciones y Hostigamientos (Acoso Laboral), etc..</t>
  </si>
  <si>
    <t>Traumas, Laceraciones, fractutras, raspaduras</t>
  </si>
  <si>
    <t>Diferencias de nivel como escaleras   y sobresaltos.</t>
  </si>
  <si>
    <t>ELIMINACION</t>
  </si>
  <si>
    <t>SUSTITUCION</t>
  </si>
  <si>
    <t>CONTROLES DE INGENEIRIA</t>
  </si>
  <si>
    <t>PRECAUCIONES Y/O CONTROLES ADMINISTRATIVOS</t>
  </si>
  <si>
    <t>USO DE EPP</t>
  </si>
  <si>
    <t>NO APLICA</t>
  </si>
  <si>
    <t xml:space="preserve"> Capacitación sobre el riesgo y sus efectos y   Prevención de accidentes, Diseñar e implementar un Programa de Seguridad Basada en el Comportamiento</t>
  </si>
  <si>
    <t xml:space="preserve">Capacitar sobre  pausas activas, acompañadas de Movimientos de Cuello Extremidades superiores Extremidades inferiores,
Tronco, y realizar evaluacion de puestos de trabajo.
</t>
  </si>
  <si>
    <t xml:space="preserve">Capacitación en prevención del riesgo eléctrico y cuidado de las manos, Capacitación en manejo de extintores, apagar los equipos al final de la jornada. </t>
  </si>
  <si>
    <t>Mantenimiento preventivo y correctivo   a los tomacorrientes</t>
  </si>
  <si>
    <t>capacitar al personal sobre la importancia del orden y aseo en los puesto s detrabajo y autocuidado para evitar accidentes con objetos que se encuentren mal ubicados</t>
  </si>
  <si>
    <t>Capacitar sobre la importancia del orden y aseo y las diferentes señalizaciones usadas en las instalaciones, señalizacion de sobresaltos y demas.</t>
  </si>
  <si>
    <t>Capacitar al personal en pausas activas , haciendo enfasis en el descanso de los ojos</t>
  </si>
  <si>
    <t>Realizar diseños de puestos de trabajo y organizar charlas de seguridad sobre accidentalidad laboral</t>
  </si>
  <si>
    <t>Escritorios, archivadores, gabetas, sillas en buen estado y bien ubicados</t>
  </si>
  <si>
    <t>sillas adecuadas y en buen estado para todo el personal</t>
  </si>
  <si>
    <t>mareos, dolor de cabeza, Desmayos, muerte por Asfixia</t>
  </si>
  <si>
    <t>descanso visual</t>
  </si>
  <si>
    <t>(cambio de computadores)  actos para el uso y que no representen daños a futuro en la vision del trabajador,uso de vidrios protector en el computador</t>
  </si>
  <si>
    <t>estar bien capacitado para este tipo de trabajo riesgosos para la salud y vida .</t>
  </si>
  <si>
    <t>monitoriar el ambiete antes de entrar  al espacio comfinado,y colocar  extractores para ventilar bien  el area de trabajo</t>
  </si>
  <si>
    <t>uso de  computadores</t>
  </si>
  <si>
    <t>ninguna</t>
  </si>
  <si>
    <t>incendio</t>
  </si>
  <si>
    <t xml:space="preserve">situaciones de emergencia donde se produzcan alteraciones nerviosas, quemaduras o hasta la muerte. </t>
  </si>
  <si>
    <t>liquidos inflamable en  petromil y las empresa vecinas de petronil</t>
  </si>
  <si>
    <t>traumas multiples,Golpes   heridas, laceraciones .</t>
  </si>
  <si>
    <t>Actos Inseguros, Descuidos, Distracciones, Errores, Estado de Embriaguez, Stres, Falta de Orden, inrresponsabilidad, Dificultad de Socialización, Inconformidad Laboral, adicciones y Hostigamientos (Acoso Laboral), etc..</t>
  </si>
  <si>
    <t>Plan de emergencia, sistemas contraincendio.</t>
  </si>
  <si>
    <t>sistema contraincendio, Descarga de energia estatica.</t>
  </si>
  <si>
    <t>Capacitar a los trabajadores para que sepan las rutas de evacuacion, hacer simulacros, establecer como normas de seguridad no fumar. Implementacion y dotacion de la brigada contraincendio, vigilar por que se realicen los simulacros y demas.</t>
  </si>
  <si>
    <t>Desconcentracion, estrés , impontencia, perdicion de la capacidad auditiva</t>
  </si>
  <si>
    <t>conectar o desconectar  los  enchufle en buena forma</t>
  </si>
  <si>
    <t>enchufle y tomas de corrientes en buenas condiciones</t>
  </si>
  <si>
    <t>sillas confortables</t>
  </si>
  <si>
    <t>AUTOCIODADO</t>
  </si>
  <si>
    <t>Contacto directo o indirecto con visitantes</t>
  </si>
  <si>
    <t>infecciones, virus. Actualmente expocision a la gripe AH1N1</t>
  </si>
  <si>
    <t xml:space="preserve">Mascarillas </t>
  </si>
  <si>
    <t xml:space="preserve">malestares, brotes, alergias, y hasta la muerte en caso de ser contagiado por la gripe AH1N1,  o cualquier otro virus mortal </t>
  </si>
  <si>
    <t>Capacitar al personal sobre los diferentes virus y enfermedades que pueden ser transmitidas por el contacto directo o indirecto con los visitantes o el mismo  personal de la empresa, dotar al personal con mascarillas adecuadas ,con el fin de evitar el contagio</t>
  </si>
  <si>
    <t>ADMINISTRACION</t>
  </si>
  <si>
    <t>NINGUNA</t>
  </si>
  <si>
    <t>Código:PG01-R-007</t>
  </si>
  <si>
    <t>Versión: 00</t>
  </si>
  <si>
    <t>BIOMECANICOS</t>
  </si>
  <si>
    <t>C.I PETROMIL S.A.S</t>
  </si>
  <si>
    <t xml:space="preserve">de seguridad </t>
  </si>
  <si>
    <t>ZONA/LUGAR</t>
  </si>
  <si>
    <t>ACTIVIDADES</t>
  </si>
  <si>
    <t>TAREAS</t>
  </si>
  <si>
    <t>PELIGROS</t>
  </si>
  <si>
    <t>CLASIFICACION</t>
  </si>
  <si>
    <t>DESCRIPCION</t>
  </si>
  <si>
    <t>RUTINARIO</t>
  </si>
  <si>
    <t xml:space="preserve">SI </t>
  </si>
  <si>
    <t>NO</t>
  </si>
  <si>
    <t>CONTROLES EXISTENTES</t>
  </si>
  <si>
    <t>INDIVIDUO</t>
  </si>
  <si>
    <t>EVALUACION DE RIEGOS</t>
  </si>
  <si>
    <t>NIVEL DE DEFICIENCIA</t>
  </si>
  <si>
    <t>NIVEL DE EXPOSICION</t>
  </si>
  <si>
    <t>NIVEL DE PROBABILIDAD (ND X NE)</t>
  </si>
  <si>
    <t>INTERPRETACION DE L NIVEL DE PROBABILIDAD</t>
  </si>
  <si>
    <t>NIVEL DE CONSECUENCIA</t>
  </si>
  <si>
    <t>NIVEL DEL RIESGO</t>
  </si>
  <si>
    <t>INTERPRETACION DEL NR</t>
  </si>
  <si>
    <t>CRITERIOS PARA CONTROLES</t>
  </si>
  <si>
    <t>NUMERO DE EXPUESTOS</t>
  </si>
  <si>
    <t>PEOR CONCECUENCIA</t>
  </si>
  <si>
    <t>INVERSION</t>
  </si>
  <si>
    <t xml:space="preserve">MEDIDAS DE INTERVENCION </t>
  </si>
  <si>
    <t>EQUIPOS DE PROTECCION PERSONAL</t>
  </si>
  <si>
    <t>CONTROLES DE INGENIERIA  ADVERTENCIA CONTROLES ADMON</t>
  </si>
  <si>
    <t>Fecha:                          Septiembre 01 del 2009</t>
  </si>
  <si>
    <t>ELABORADO POR</t>
  </si>
  <si>
    <t>CARLOS ANDRES LOPEZ</t>
  </si>
  <si>
    <t>LOCATIVO</t>
  </si>
  <si>
    <t>Contagio de enfermedades, ausentismo</t>
  </si>
  <si>
    <t>incendio (liquidos inflamables, presentes en petromil y en empresas vecinas)</t>
  </si>
  <si>
    <t>condiciones en las tareas (carga mental, jornadas de trabajo extra)</t>
  </si>
  <si>
    <t xml:space="preserve">postura, esfuerzo, movimientos repetitivos </t>
  </si>
  <si>
    <t xml:space="preserve">FUENTE </t>
  </si>
  <si>
    <t>ORDEN Y ASEO</t>
  </si>
  <si>
    <t xml:space="preserve">PC PORTATILES MENOR RADIACION </t>
  </si>
  <si>
    <t>PAUSAS ACTIVAS</t>
  </si>
  <si>
    <t>PLAN DE EMERGENCIA</t>
  </si>
  <si>
    <t>CAPACITACION AL PERSONAL SOBRE PAUSAS ACTIVAS</t>
  </si>
  <si>
    <t xml:space="preserve">TRABAJO EN EQUIPO, </t>
  </si>
  <si>
    <t>ORDEN Y LIMIPIEZA DE LAS AREAS DE TRABAJO</t>
  </si>
  <si>
    <t>PROTECCIONES COMO GAFAS, CASCO,BOTAS</t>
  </si>
  <si>
    <t>ENCHUFLE Y TOMAS DE CORRIENTE EN BUENAS CONDICIONES</t>
  </si>
  <si>
    <t>CAPACITACIONES, INSPECCIONES</t>
  </si>
  <si>
    <t>SEÑALIZACION Y DEMARCACION , VIAS DE CIRCULACION</t>
  </si>
  <si>
    <t xml:space="preserve">NINGUNA </t>
  </si>
  <si>
    <t>CAPACITACIONES</t>
  </si>
  <si>
    <t>IMÁGENES Y MENSAJES DE RELAJACION</t>
  </si>
  <si>
    <t>VALORACION DEL RISGO    (ACEPTACION DEL RIESGO)</t>
  </si>
  <si>
    <t>CAMBIO  A COMPUTADORES PORTATILES-MENOR RADIACION</t>
  </si>
  <si>
    <t>virus, bacterias(contacto con personas externas  e internas)</t>
  </si>
  <si>
    <t>CAPACITAR AL PERSONAL SOBRE LOS PELIGROS BIOLOGICOS EN EL LUGAR DE TRABAJO</t>
  </si>
  <si>
    <t>IMÁGENES ILUSTRATIVAS DE LIMPIEZA Y ORDEN</t>
  </si>
  <si>
    <t>NINGUANA</t>
  </si>
  <si>
    <t xml:space="preserve">CEGUES </t>
  </si>
  <si>
    <t>MUERTE</t>
  </si>
  <si>
    <r>
      <t xml:space="preserve">FECHA ACTUALIZACION: </t>
    </r>
    <r>
      <rPr>
        <sz val="10"/>
        <rFont val="Century Gothic"/>
        <family val="2"/>
      </rPr>
      <t>10 DE ENERO 2012</t>
    </r>
  </si>
  <si>
    <t>DEFORMACIONES</t>
  </si>
  <si>
    <t>SISTEMAS DE PROTECCION CONTRA INCENDIO</t>
  </si>
  <si>
    <t>CHARLAS, SENSIBILIZACIÓN, MEJORAMIENTO DEL ENTORNO LABORAL, ASIGNAR LA RESPONSABILIDAD A UN TRABAJADOR POR DÍA, DE  IDENTIFICAR  ACTOS INSEGUROS EN EL SITIO DE TRABAJO</t>
  </si>
  <si>
    <t>CAPACITAR SOBRE  PAUSAS ACTIVAS, ACOMPAÑADAS DE MOVIMIENTOS DE CUELLO, EXTREMIDADES SUPERIORES EXTREMIDADES INFERIORES Y TRONCO,  REALIZAR EVALUACIÓN DE PUESTOS DE TRABAJO.</t>
  </si>
  <si>
    <t xml:space="preserve">SILLAS ADECUADAS Y EN BUEN ESTADO  DE LOS IMPLEMENTOS Y ELEMENTOS  DE TRABAJO PARA TODO EL PERSONAL. </t>
  </si>
  <si>
    <t>TRAUMAS, LACERACIONES, FRACTURAS, RASPADURAS</t>
  </si>
  <si>
    <t>TENER EN BUEN ESTADO EL CABLEADO ESTRUCTURADO DE ENERGIA EN EL AREA ADMINISTRATIVA</t>
  </si>
  <si>
    <t>IMÁGENES DE PELIGRO EN LAS TOMAS DE ENERGIA Y EN SITIOS CALIENTES</t>
  </si>
  <si>
    <t>SUSTITUIR PISOS QUE ESTEN EN MALAS CONDICIONES O LUGARES QUE YA NO TENGAN ADHERENCIA</t>
  </si>
  <si>
    <t>CAPACITACIONES Y CHARLAS DE SENSIBILACION DEL PELIGRO  LOCATIVO PRESENTE EN EL TRABAJO</t>
  </si>
  <si>
    <t>SUSTITUIR ELEMENTOS, MAQUINAS, HERRAMIENTAS O PIEZAS QUE NO ESTEN EN OPTIMAS CONDICIONES</t>
  </si>
  <si>
    <t>BUSCAR HERRAMIENTAS, MAQUINAS, PIEZAS QUE CUMPLAN CON TODOS LOS MARGENES DE CALIDAD POSIBLES</t>
  </si>
  <si>
    <t xml:space="preserve">BUEN ENTORNO LABORAL, </t>
  </si>
  <si>
    <t>PROBLEMAS MENTALES</t>
  </si>
  <si>
    <t>SEÑALIZACION DE PELIGRO EN ZONAS DE GRAN ALTURA</t>
  </si>
  <si>
    <t>BOTAS, CASCOS,ARNES, LINEA DE VIDA</t>
  </si>
  <si>
    <t>CHARLAS HSE</t>
  </si>
  <si>
    <t>caidas,Golpes, fracturas, perdida de conocimiento, muerte, ahogamiento</t>
  </si>
  <si>
    <t xml:space="preserve">TAREAS DE
 ALTO
 RIESGO: 
Trabajos en
 Alt &gt; 1.50m, En logistica de mediciones y trasiegos en tanques, barcazas </t>
  </si>
  <si>
    <t>SENSIBILACION DE PELIGRO EN TRABAJOS DE ALTURA</t>
  </si>
  <si>
    <t xml:space="preserve">TRANSITO </t>
  </si>
  <si>
    <t>transito de peatones, trabajos en vias de ciruculaciond e vehiculos( carrotanques)</t>
  </si>
  <si>
    <t>lesiones heridas /muerte</t>
  </si>
  <si>
    <t>CAPACITACION A CONDUCTORES, AUTOCUIDADO</t>
  </si>
  <si>
    <t>BUEN USO DEL CINTURON DE SEGUIRIDAD, CASCO, GAFAS, GUANTES, BOTAS</t>
  </si>
  <si>
    <t xml:space="preserve">SIRENAS DE PELIGRO </t>
  </si>
  <si>
    <t>virus, bacterias(contacto con ambiente  externo y sustancias peligrosas)</t>
  </si>
  <si>
    <t>capacitar al personal risgos biologicos presentes en la actividad</t>
  </si>
  <si>
    <t>ENFERMEDAD/ MUERTE</t>
  </si>
  <si>
    <t>GUANTES, GAFAS, CASCO,BOTAS</t>
  </si>
  <si>
    <t>Radiaciones no ionizantes (Rayos Ultravioleta, infrarrojo, microondas, radiofrecunecias</t>
  </si>
  <si>
    <t xml:space="preserve"> Espacios confinados;
Gases y Vapores Vapores emitidos por los combustibles, al los cuales se expone el personal.  Al momento de realizar limpieza a los tanques.</t>
  </si>
  <si>
    <t xml:space="preserve">Ruido </t>
  </si>
  <si>
    <t>tapaoidos</t>
  </si>
  <si>
    <t>PERDIDA DE LA AUDICION</t>
  </si>
  <si>
    <t>SEÑALIZACION DE  PELIGRO EN ZONA DE ESPACIOS CONFINADOS</t>
  </si>
  <si>
    <t>MASCARA DE SEGURIDAD DE SEGURIDAD INDUSTRIAL</t>
  </si>
  <si>
    <t>IMPLEMENTACION DE DISPOSITIVOS QUE MIDAN EL NIVEL DE TOXICIDAD DE LOS GASES Y EXPLOSIMETROS</t>
  </si>
  <si>
    <t xml:space="preserve">REMPLAZAR SISTEMAS DE SEGURIDAD EN ESPECIAL LAS MASCARAS QUE NO ESTEN EN OPTIMAS CONDICIONES </t>
  </si>
  <si>
    <t>UTILIZACION DE TAPAOIDOS</t>
  </si>
  <si>
    <t>TAPAOIDOS ESPECIALES DE SEGURIDAD</t>
  </si>
  <si>
    <t>CAPACITACION DE RIESGOS AUDITIVOS</t>
  </si>
  <si>
    <t>Objetos, equipos  y materiales presentes el area  de trabajo.</t>
  </si>
  <si>
    <t>UTILIZACION DE ELEMENTOS DE PROTECCION PERSONAL COMO CUANTES CASCO MASCARA, GAFAS BOTAS DE SEGURIDAD</t>
  </si>
  <si>
    <t>PROCESO (S):OPERACIONES</t>
  </si>
  <si>
    <t>x</t>
  </si>
  <si>
    <t xml:space="preserve"> OPERACIONES DENTRO INSTALACIONES DE EMGESA</t>
  </si>
  <si>
    <t xml:space="preserve">OPERACIÓN </t>
  </si>
  <si>
    <t>medicion y verificacion de tanques de almacenamiento</t>
  </si>
  <si>
    <t>verificar marcacion de producto</t>
  </si>
  <si>
    <t xml:space="preserve">alinealicion </t>
  </si>
  <si>
    <t>conexión de mangueras</t>
  </si>
  <si>
    <t>conexiones y trasiegos de barcazas</t>
  </si>
  <si>
    <t>limpieza y mantenimiento preventivo de valvulas, valvulas de alivio, bombas</t>
  </si>
  <si>
    <t xml:space="preserve">manipulacion de bombas durante el proceso de almacenaje </t>
  </si>
  <si>
    <t>velar por que siempre se cumplas las normas ambientales y de seguridad ocupacional</t>
  </si>
  <si>
    <t>garantizar que todas las personas que se encuentran en la operación tengan los elementos de seguridad</t>
  </si>
  <si>
    <t xml:space="preserve">DE SEGURIDAD </t>
  </si>
  <si>
    <t>Golpes, Raspaduras, ahogamiento, muerte</t>
  </si>
  <si>
    <t xml:space="preserve">FENOMENOS NATURALES </t>
  </si>
  <si>
    <t xml:space="preserve">Heridas, golpes, fracturas </t>
  </si>
  <si>
    <t xml:space="preserve">Accidentes de transito </t>
  </si>
  <si>
    <t xml:space="preserve">VISITANTES A LA EMPRESA </t>
  </si>
  <si>
    <t>DESPLAZAMIENTOS DENTRO DE LAS INSTALACIONES</t>
  </si>
  <si>
    <t>PROCESO</t>
  </si>
  <si>
    <t xml:space="preserve">ZONA O LUGAR </t>
  </si>
  <si>
    <t xml:space="preserve">ACTIVIDADES </t>
  </si>
  <si>
    <t xml:space="preserve">SALA DE PROFESORES </t>
  </si>
  <si>
    <t>Físico</t>
  </si>
  <si>
    <t>Biomecanico</t>
  </si>
  <si>
    <t xml:space="preserve">De Seguridad </t>
  </si>
  <si>
    <t>Radiaciones no ionizantes -video terminal.</t>
  </si>
  <si>
    <t>Iluminación deficiente en oficinas y sala de profesores.</t>
  </si>
  <si>
    <t>Posturas Forzadas</t>
  </si>
  <si>
    <t xml:space="preserve">Electrico: Baja tensión </t>
  </si>
  <si>
    <t xml:space="preserve"> Mecánico Herramientas de oficina (grapadora, perforadora, saca ganchos, etc.)</t>
  </si>
  <si>
    <t>Golpes contra obejtos, mesas y escritorios ubicados en el área</t>
  </si>
  <si>
    <t xml:space="preserve">Infecciones o alergias respitarorias </t>
  </si>
  <si>
    <t xml:space="preserve">Hongos por humedad en paredes de la sala de profesores y en general en la institución </t>
  </si>
  <si>
    <t>Infecciones respiratorias</t>
  </si>
  <si>
    <t xml:space="preserve">Implementar Programa de adecuaciones locativas atacando la humedad presente en todas las áreas. </t>
  </si>
  <si>
    <t>Biologíco</t>
  </si>
  <si>
    <t>Ceguera</t>
  </si>
  <si>
    <t xml:space="preserve">Uso de computadores con menor radicación </t>
  </si>
  <si>
    <t xml:space="preserve">Realizar estudio de iluminación que permita identificar los cambios requeridos y el tipo de luminaria para cada área. </t>
  </si>
  <si>
    <t xml:space="preserve">DOCENTES PLANTA;  TIEMPO COMPLETO Y HORA CATEDRA. </t>
  </si>
  <si>
    <t>Lumbalgia, Alteraciones posturales, fatiga muscular a nivel del cuello, espalda y manos.</t>
  </si>
  <si>
    <t xml:space="preserve">Alteraciones posturales </t>
  </si>
  <si>
    <t xml:space="preserve">Proporcionar sillas y escritorios con las especificaciones reqqueridas para el desarrollo de las actividades, principalmente a trabajadores tiempo completo. </t>
  </si>
  <si>
    <t xml:space="preserve">Electrocución </t>
  </si>
  <si>
    <t xml:space="preserve">Tomas en buen estado </t>
  </si>
  <si>
    <t>Crear programa de normas de seguridad general y autocuidado</t>
  </si>
  <si>
    <t xml:space="preserve">Laceraciones leves </t>
  </si>
  <si>
    <t>Laceraciones menores</t>
  </si>
  <si>
    <t>Contusiones</t>
  </si>
  <si>
    <t xml:space="preserve">USO DE VIDEOTERMINAL DURANTE LA PREPARACIÓN DE CLASES Y ELABORACIÓN DE INFORMES REQUERIDOS. </t>
  </si>
  <si>
    <t xml:space="preserve">Hongos por humedad en todas las áreas de la institución </t>
  </si>
  <si>
    <t xml:space="preserve">virus, bacterias(contacto con personas externas  e internas) </t>
  </si>
  <si>
    <t xml:space="preserve">Biologico </t>
  </si>
  <si>
    <t xml:space="preserve">Procesos virales e infeccioso  </t>
  </si>
  <si>
    <t>Capacitar a los trabajadores sbre riesgo biologico en la áreas de trabajo</t>
  </si>
  <si>
    <t>Caida a nivel- desnivel</t>
  </si>
  <si>
    <t>Fracturas, traumas, contusiones, golpes</t>
  </si>
  <si>
    <t xml:space="preserve">Fracturas </t>
  </si>
  <si>
    <t xml:space="preserve">Electrico: Baja tensión conexión y desconexión de equipos de laboratorio, video beam </t>
  </si>
  <si>
    <t>Realizar inspecciones continuas a áreas de trabajo que inclluya estado de toma corrientes y cableado de equipos. 
Crear programa de normas de seguridad general y autocuidado</t>
  </si>
  <si>
    <t>Posturas Prolongadas bipedestación ( docentes tiempo completo)</t>
  </si>
  <si>
    <t xml:space="preserve">Continuar alternando posturas bípeda y sedente durante la jornada laboral cada dos horas. </t>
  </si>
  <si>
    <t>Crear programa de adecuaciones locativas, donde las áreas de desplzmiento se encuentren e buen estado
Crear programa de normas de seguridad general y autocuidado</t>
  </si>
  <si>
    <t xml:space="preserve">Iluminación deficiente en aulas de clase, por daños en lamparas o pontencia de la luminaria </t>
  </si>
  <si>
    <t>Realizar estudio de iluminación que permita identificar los cambios requeridos y el tipo de luminaria para cada área. 
Realizar cambio de luminarias dañada en el área</t>
  </si>
  <si>
    <t>Fenomenos Naturales</t>
  </si>
  <si>
    <t xml:space="preserve">Sismos,  Terremotos </t>
  </si>
  <si>
    <t xml:space="preserve">Muerte </t>
  </si>
  <si>
    <t>Elaboración de plan de emergencias de la institución 
Realizar estudio de señalización
Ubicación de señalización
Simulacro de evacuacion</t>
  </si>
  <si>
    <t xml:space="preserve">Muerte, Heridas abiertas, Traumas craneoencefalicas. </t>
  </si>
  <si>
    <t xml:space="preserve">Revisición tecnomecanica del vehículo </t>
  </si>
  <si>
    <t xml:space="preserve">Realizar formación en manejo defensivo, realizar inspecciones preoperacionales del vehículo </t>
  </si>
  <si>
    <t>CLASE MAGISTRAL, LABORATORIOS, SALIDAS A MERCADEO A MUNICIPIOS</t>
  </si>
  <si>
    <t>AULAS DE CLASE, ÁREAS COMUNES, DESPLAZAMIENTO POR CARRTERA</t>
  </si>
  <si>
    <t xml:space="preserve">Psicosocial </t>
  </si>
  <si>
    <t>condiciones en las tareas (carga mental, jornadas de trabajo, responsabilidades propias del cargo</t>
  </si>
  <si>
    <t xml:space="preserve">Estrés laboral, cansancio o fatiga física y mental </t>
  </si>
  <si>
    <t xml:space="preserve">Estrés laboral </t>
  </si>
  <si>
    <t xml:space="preserve">Implementar SVE Psicosocial </t>
  </si>
  <si>
    <t xml:space="preserve">COORDINADOR REGIONAL, SECRETARIA, BIBLIOTECARIA. </t>
  </si>
  <si>
    <t>OFICINAS, BIBLIOTECA Y ÁREAS COMUNES</t>
  </si>
  <si>
    <t xml:space="preserve"> ACTIVIDADES ADMINISTRATIVAS, ATENCIÓN A ESTUDIANTES, DESPLAZAMIENTO A MUNICIPIOS Y SEDE PRINCIPAL DE LAS UTS. </t>
  </si>
  <si>
    <t xml:space="preserve">Hongos por humedad en paredes de oficinas y áreas comunes </t>
  </si>
  <si>
    <t>Procesos Virales</t>
  </si>
  <si>
    <t>Acaros por manejo de libros de biblioteca</t>
  </si>
  <si>
    <t xml:space="preserve">
Capacitar al personal en pausas activas , haciendo enfasis en el descanso de los ojos</t>
  </si>
  <si>
    <t>Iluminación deficiente en oficina oficina de coordinación</t>
  </si>
  <si>
    <t>Posturas prolongadas en posición sedente- posturas forzadas</t>
  </si>
  <si>
    <t>Movimiento repetitivo</t>
  </si>
  <si>
    <t xml:space="preserve">Sindrome de tunel del carpo, epicondilitis, tendinitis. </t>
  </si>
  <si>
    <t>Proporcionar sillas y escritorios con las especificaciones requeridas para el desarrollo de las actividades.
Proporcionar aditamentos para e desarrollo de las actividades administrativas, soporte para monitor o base de portatil, teclado auxiliar, reposapies. 
Implementar programa de pausas activas</t>
  </si>
  <si>
    <t xml:space="preserve">Realización de pausas activas y uso adecuado de VDT. </t>
  </si>
  <si>
    <t>Crear programa de normas de seguridad general y autocuidado
revisar intsalaciones electricas
Realizar adecuación de cableado en oficinas</t>
  </si>
  <si>
    <t>INDENTIFICACIÓN DE PELIGROS VALORACION Y EVALUACIÓN DE RIESGOS VELEZ</t>
  </si>
  <si>
    <t xml:space="preserve">INSTALACIONES DE LA INSTITUCIÓN </t>
  </si>
  <si>
    <t xml:space="preserve">SERVICIOS GENERALES </t>
  </si>
  <si>
    <t xml:space="preserve">ASEO GENERAL DE LAS INSTALACIONES </t>
  </si>
  <si>
    <t>Liquido, sustancias utilizadas para la desinfeccion de las áreas</t>
  </si>
  <si>
    <t>Dermatitis, irritación y afecciones respiratorias</t>
  </si>
  <si>
    <t>Procesos virales e infecciosos</t>
  </si>
  <si>
    <t>procesos virales</t>
  </si>
  <si>
    <t>Uso de tapabocas</t>
  </si>
  <si>
    <t>Formacíón al personal sobre los riesgos bilogicos en el trabajo</t>
  </si>
  <si>
    <t xml:space="preserve">Dermatitis por Contagio </t>
  </si>
  <si>
    <t>Uso de Guantes y Tapabocas</t>
  </si>
  <si>
    <t xml:space="preserve">Ficha tecnica de los productos utilizados </t>
  </si>
  <si>
    <t>Lumbalgia, alteraciones posturales, Sindrome de tunel del carpo, sindrome de manguito rotados</t>
  </si>
  <si>
    <t>Alteraciones posturales y desordenes por trauma acuulativa</t>
  </si>
  <si>
    <t>Programa de pausas activas, alternar posturas bípeda y sedente cada dos horas, implementar programa de Vigilancia epidemiologica</t>
  </si>
  <si>
    <t xml:space="preserve">Sismos Terremotos </t>
  </si>
  <si>
    <t>Traumas, laceraciones Raspaduras</t>
  </si>
  <si>
    <t xml:space="preserve">SVE psicosocial  - jornadas de relajación </t>
  </si>
  <si>
    <t>Documentar normas generales de seguridad.
Realizar programa de adecuaciones locativas</t>
  </si>
  <si>
    <t>Inspecciones a instalaciones electricas.
Autocuidado</t>
  </si>
  <si>
    <t>Normas generales de seguridad y autocuidado</t>
  </si>
  <si>
    <t xml:space="preserve">Hongos por humedad en paredes de áreas comunes </t>
  </si>
  <si>
    <t>VIGILANTES</t>
  </si>
  <si>
    <t xml:space="preserve">CONTROL INGRESO Y EGRESO DE ESTUDIANTES, DOCENTES Y DEMÁS A LA INSTITCIÓN </t>
  </si>
  <si>
    <t>condiciones en las tareas (responsabilidades propias del cargo)</t>
  </si>
  <si>
    <t>Postura Bipeda prolongada</t>
  </si>
  <si>
    <t xml:space="preserve">Alteraciones Osteomusculares, fatiga muscular, varices. </t>
  </si>
  <si>
    <t xml:space="preserve">Locativas; Caida a diferente
 nivel. </t>
  </si>
  <si>
    <t>Golpes, Raspaduras.</t>
  </si>
  <si>
    <t xml:space="preserve">Contusiones </t>
  </si>
  <si>
    <t>INSTALACIONES</t>
  </si>
  <si>
    <t xml:space="preserve">Hongos por humedad en las instalaciones </t>
  </si>
  <si>
    <t>Procesos infecciones o respiratorios</t>
  </si>
  <si>
    <t xml:space="preserve">Procesos infecciosos </t>
  </si>
  <si>
    <t xml:space="preserve">Adecuaciones Locativas </t>
  </si>
  <si>
    <t>Locativas ( desplazamitno por las instalaciones)</t>
  </si>
  <si>
    <t>caidas, golpes, contusiones, fracturas</t>
  </si>
  <si>
    <t>Inducción a visitantes
Normas de seguridad a visitantes</t>
  </si>
  <si>
    <t xml:space="preserve">Elaboración de plan de emergencias de la institución 
Realizar estudio de señalización
Ubicación de señalización, socializar pinto de encuentro a visitantes
</t>
  </si>
  <si>
    <t xml:space="preserve">IDENTIFICACIÓN DE PELIGROS, EVALUACIÓN Y CONTROL DE RIESGOS VELEZ </t>
  </si>
  <si>
    <t xml:space="preserve">Caida a diferente
 nivel, irregularidades deslizantes. </t>
  </si>
  <si>
    <r>
      <t xml:space="preserve">Versión: </t>
    </r>
    <r>
      <rPr>
        <b/>
        <sz val="12"/>
        <rFont val="Arial"/>
        <family val="2"/>
      </rPr>
      <t>02</t>
    </r>
  </si>
  <si>
    <t>CODIGO</t>
  </si>
  <si>
    <t>VERSION: 02</t>
  </si>
  <si>
    <t xml:space="preserve">Fecha: VIGENCIA 2016 - 2018         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</si>
</sst>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.5"/>
      <name val="Tahoma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b/>
      <sz val="6"/>
      <name val="Century Gothic"/>
      <family val="2"/>
    </font>
    <font>
      <sz val="6"/>
      <name val="Century Gothic"/>
      <family val="2"/>
    </font>
    <font>
      <sz val="7.5"/>
      <name val="Century Gothic"/>
      <family val="2"/>
    </font>
    <font>
      <sz val="7.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Times New Roman"/>
      <family val="1"/>
    </font>
    <font>
      <b/>
      <sz val="10"/>
      <name val="Century Gothic"/>
      <family val="2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2"/>
    </font>
    <font>
      <b/>
      <sz val="6"/>
      <color indexed="8"/>
      <name val="Century Gothic"/>
      <family val="2"/>
    </font>
    <font>
      <sz val="10"/>
      <color indexed="36"/>
      <name val="Arial"/>
      <family val="2"/>
    </font>
    <font>
      <b/>
      <sz val="10"/>
      <color indexed="36"/>
      <name val="Century Gothic"/>
      <family val="2"/>
    </font>
    <font>
      <sz val="10"/>
      <color indexed="36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b/>
      <sz val="6"/>
      <color theme="1"/>
      <name val="Century Gothic"/>
      <family val="2"/>
    </font>
    <font>
      <sz val="10"/>
      <color rgb="FF7030A0"/>
      <name val="Arial"/>
      <family val="2"/>
    </font>
    <font>
      <b/>
      <sz val="10"/>
      <color rgb="FF7030A0"/>
      <name val="Century Gothic"/>
      <family val="2"/>
    </font>
    <font>
      <sz val="10"/>
      <color rgb="FF7030A0"/>
      <name val="Century Gothic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347">
    <xf numFmtId="0" fontId="0" fillId="0" borderId="0" xfId="0" applyFont="1" applyAlignment="1">
      <alignment/>
    </xf>
    <xf numFmtId="0" fontId="6" fillId="0" borderId="0" xfId="54" applyFont="1">
      <alignment/>
      <protection/>
    </xf>
    <xf numFmtId="0" fontId="9" fillId="0" borderId="0" xfId="54" applyFont="1">
      <alignment/>
      <protection/>
    </xf>
    <xf numFmtId="1" fontId="9" fillId="0" borderId="0" xfId="54" applyNumberFormat="1" applyFont="1">
      <alignment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/>
      <protection/>
    </xf>
    <xf numFmtId="1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 quotePrefix="1">
      <alignment horizontal="center" vertical="center" wrapText="1"/>
      <protection/>
    </xf>
    <xf numFmtId="188" fontId="13" fillId="0" borderId="10" xfId="54" applyNumberFormat="1" applyFont="1" applyFill="1" applyBorder="1" applyAlignment="1">
      <alignment horizontal="center" vertical="top" wrapText="1"/>
      <protection/>
    </xf>
    <xf numFmtId="1" fontId="13" fillId="0" borderId="10" xfId="54" applyNumberFormat="1" applyFont="1" applyFill="1" applyBorder="1" applyAlignment="1" quotePrefix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188" fontId="13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1" fontId="13" fillId="0" borderId="10" xfId="54" applyNumberFormat="1" applyFont="1" applyFill="1" applyBorder="1" applyAlignment="1">
      <alignment horizontal="center" vertical="center" textRotation="90" wrapText="1"/>
      <protection/>
    </xf>
    <xf numFmtId="1" fontId="17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5" fontId="11" fillId="0" borderId="10" xfId="54" applyNumberFormat="1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>
      <alignment horizontal="center" vertical="center" textRotation="90" wrapText="1"/>
      <protection/>
    </xf>
    <xf numFmtId="188" fontId="15" fillId="0" borderId="10" xfId="54" applyNumberFormat="1" applyFont="1" applyFill="1" applyBorder="1" applyAlignment="1">
      <alignment horizontal="center" vertical="center" wrapText="1"/>
      <protection/>
    </xf>
    <xf numFmtId="188" fontId="11" fillId="0" borderId="10" xfId="54" applyNumberFormat="1" applyFont="1" applyFill="1" applyBorder="1" applyAlignment="1">
      <alignment horizontal="center" vertical="center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189" fontId="11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 quotePrefix="1">
      <alignment horizontal="center" vertical="center" wrapText="1"/>
      <protection/>
    </xf>
    <xf numFmtId="2" fontId="14" fillId="0" borderId="10" xfId="54" applyNumberFormat="1" applyFont="1" applyFill="1" applyBorder="1" applyAlignment="1">
      <alignment horizontal="center" vertical="center" wrapText="1"/>
      <protection/>
    </xf>
    <xf numFmtId="1" fontId="14" fillId="0" borderId="10" xfId="54" applyNumberFormat="1" applyFont="1" applyFill="1" applyBorder="1" applyAlignment="1">
      <alignment horizontal="center" vertical="center" wrapText="1"/>
      <protection/>
    </xf>
    <xf numFmtId="2" fontId="17" fillId="0" borderId="10" xfId="54" applyNumberFormat="1" applyFont="1" applyFill="1" applyBorder="1" applyAlignment="1">
      <alignment horizontal="center" vertical="center" wrapText="1"/>
      <protection/>
    </xf>
    <xf numFmtId="0" fontId="79" fillId="0" borderId="0" xfId="0" applyFont="1" applyAlignment="1">
      <alignment horizontal="center" vertical="center" wrapText="1"/>
    </xf>
    <xf numFmtId="1" fontId="18" fillId="0" borderId="10" xfId="54" applyNumberFormat="1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2" fontId="13" fillId="33" borderId="10" xfId="54" applyNumberFormat="1" applyFont="1" applyFill="1" applyBorder="1" applyAlignment="1">
      <alignment horizontal="center" vertical="center" wrapText="1"/>
      <protection/>
    </xf>
    <xf numFmtId="1" fontId="13" fillId="0" borderId="11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textRotation="90" wrapText="1"/>
    </xf>
    <xf numFmtId="1" fontId="16" fillId="0" borderId="10" xfId="54" applyNumberFormat="1" applyFont="1" applyFill="1" applyBorder="1" applyAlignment="1">
      <alignment horizontal="center" vertical="center" textRotation="90" wrapText="1"/>
      <protection/>
    </xf>
    <xf numFmtId="0" fontId="80" fillId="0" borderId="10" xfId="0" applyFont="1" applyBorder="1" applyAlignment="1">
      <alignment horizontal="center" vertical="center" textRotation="90"/>
    </xf>
    <xf numFmtId="0" fontId="13" fillId="0" borderId="12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11" fillId="0" borderId="10" xfId="54" applyNumberFormat="1" applyFont="1" applyFill="1" applyBorder="1" applyAlignment="1">
      <alignment horizontal="center" vertical="center" textRotation="90" wrapText="1"/>
      <protection/>
    </xf>
    <xf numFmtId="1" fontId="18" fillId="0" borderId="11" xfId="54" applyNumberFormat="1" applyFont="1" applyFill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3" fontId="13" fillId="0" borderId="11" xfId="54" applyNumberFormat="1" applyFont="1" applyFill="1" applyBorder="1" applyAlignment="1">
      <alignment horizontal="center" vertical="center" wrapText="1"/>
      <protection/>
    </xf>
    <xf numFmtId="188" fontId="13" fillId="0" borderId="11" xfId="54" applyNumberFormat="1" applyFont="1" applyFill="1" applyBorder="1" applyAlignment="1">
      <alignment horizontal="center" vertical="center" wrapText="1"/>
      <protection/>
    </xf>
    <xf numFmtId="1" fontId="17" fillId="0" borderId="11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6" fillId="0" borderId="10" xfId="54" applyFont="1" applyBorder="1">
      <alignment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3" fillId="34" borderId="10" xfId="54" applyFont="1" applyFill="1" applyBorder="1" applyAlignment="1">
      <alignment horizontal="center" vertical="center" wrapText="1"/>
      <protection/>
    </xf>
    <xf numFmtId="0" fontId="18" fillId="0" borderId="12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34" borderId="10" xfId="54" applyFont="1" applyFill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34" borderId="12" xfId="54" applyFont="1" applyFill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0" fontId="6" fillId="0" borderId="0" xfId="54" applyFont="1">
      <alignment/>
      <protection/>
    </xf>
    <xf numFmtId="0" fontId="9" fillId="0" borderId="0" xfId="54" applyFont="1" applyBorder="1">
      <alignment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/>
      <protection/>
    </xf>
    <xf numFmtId="1" fontId="25" fillId="16" borderId="16" xfId="54" applyNumberFormat="1" applyFont="1" applyFill="1" applyBorder="1" applyAlignment="1">
      <alignment horizontal="center" vertical="center" wrapText="1"/>
      <protection/>
    </xf>
    <xf numFmtId="1" fontId="25" fillId="16" borderId="17" xfId="54" applyNumberFormat="1" applyFont="1" applyFill="1" applyBorder="1" applyAlignment="1">
      <alignment horizontal="center" vertical="center" textRotation="90" wrapText="1"/>
      <protection/>
    </xf>
    <xf numFmtId="1" fontId="25" fillId="16" borderId="18" xfId="54" applyNumberFormat="1" applyFont="1" applyFill="1" applyBorder="1" applyAlignment="1">
      <alignment horizontal="center" vertical="center" textRotation="90" wrapText="1"/>
      <protection/>
    </xf>
    <xf numFmtId="1" fontId="25" fillId="16" borderId="19" xfId="54" applyNumberFormat="1" applyFont="1" applyFill="1" applyBorder="1" applyAlignment="1">
      <alignment horizontal="center" vertical="center" textRotation="90" wrapText="1"/>
      <protection/>
    </xf>
    <xf numFmtId="1" fontId="25" fillId="16" borderId="20" xfId="54" applyNumberFormat="1" applyFont="1" applyFill="1" applyBorder="1" applyAlignment="1">
      <alignment horizontal="center" vertical="center" textRotation="90" wrapText="1"/>
      <protection/>
    </xf>
    <xf numFmtId="188" fontId="25" fillId="16" borderId="20" xfId="54" applyNumberFormat="1" applyFont="1" applyFill="1" applyBorder="1" applyAlignment="1">
      <alignment horizontal="center" vertical="center" textRotation="90" wrapText="1"/>
      <protection/>
    </xf>
    <xf numFmtId="188" fontId="25" fillId="16" borderId="21" xfId="54" applyNumberFormat="1" applyFont="1" applyFill="1" applyBorder="1" applyAlignment="1">
      <alignment horizontal="center" vertical="center" textRotation="90" wrapText="1"/>
      <protection/>
    </xf>
    <xf numFmtId="188" fontId="25" fillId="16" borderId="16" xfId="54" applyNumberFormat="1" applyFont="1" applyFill="1" applyBorder="1" applyAlignment="1">
      <alignment horizontal="center" vertical="center" textRotation="90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23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24" xfId="54" applyFont="1" applyBorder="1" applyAlignment="1">
      <alignment horizontal="center" vertical="center" wrapText="1"/>
      <protection/>
    </xf>
    <xf numFmtId="1" fontId="25" fillId="16" borderId="18" xfId="54" applyNumberFormat="1" applyFont="1" applyFill="1" applyBorder="1" applyAlignment="1">
      <alignment horizontal="center" vertical="center" wrapText="1"/>
      <protection/>
    </xf>
    <xf numFmtId="188" fontId="25" fillId="16" borderId="18" xfId="54" applyNumberFormat="1" applyFont="1" applyFill="1" applyBorder="1" applyAlignment="1">
      <alignment horizontal="center" vertical="center" textRotation="90" wrapText="1"/>
      <protection/>
    </xf>
    <xf numFmtId="0" fontId="25" fillId="0" borderId="13" xfId="54" applyFont="1" applyFill="1" applyBorder="1" applyAlignment="1">
      <alignment horizontal="center" vertical="center"/>
      <protection/>
    </xf>
    <xf numFmtId="0" fontId="22" fillId="0" borderId="25" xfId="54" applyFont="1" applyFill="1" applyBorder="1" applyAlignment="1">
      <alignment horizontal="center" vertical="center"/>
      <protection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54" applyFont="1" applyFill="1" applyBorder="1" applyAlignment="1">
      <alignment horizontal="center" vertical="center" textRotation="90" wrapText="1"/>
      <protection/>
    </xf>
    <xf numFmtId="0" fontId="82" fillId="0" borderId="22" xfId="54" applyFont="1" applyBorder="1" applyAlignment="1">
      <alignment horizontal="center" vertical="center" wrapText="1"/>
      <protection/>
    </xf>
    <xf numFmtId="0" fontId="82" fillId="0" borderId="10" xfId="54" applyFont="1" applyBorder="1" applyAlignment="1">
      <alignment horizontal="center" vertical="center" wrapText="1"/>
      <protection/>
    </xf>
    <xf numFmtId="1" fontId="83" fillId="0" borderId="10" xfId="54" applyNumberFormat="1" applyFont="1" applyFill="1" applyBorder="1" applyAlignment="1">
      <alignment horizontal="center" vertical="center" wrapText="1"/>
      <protection/>
    </xf>
    <xf numFmtId="0" fontId="83" fillId="0" borderId="22" xfId="54" applyFont="1" applyBorder="1" applyAlignment="1">
      <alignment horizontal="center" vertical="center" wrapText="1"/>
      <protection/>
    </xf>
    <xf numFmtId="0" fontId="83" fillId="0" borderId="10" xfId="54" applyFont="1" applyBorder="1" applyAlignment="1">
      <alignment horizontal="center" vertical="center" wrapText="1"/>
      <protection/>
    </xf>
    <xf numFmtId="0" fontId="81" fillId="0" borderId="24" xfId="0" applyFont="1" applyFill="1" applyBorder="1" applyAlignment="1">
      <alignment horizontal="center" vertical="center" wrapText="1"/>
    </xf>
    <xf numFmtId="0" fontId="81" fillId="0" borderId="0" xfId="54" applyFont="1">
      <alignment/>
      <protection/>
    </xf>
    <xf numFmtId="0" fontId="82" fillId="0" borderId="10" xfId="0" applyFont="1" applyBorder="1" applyAlignment="1">
      <alignment horizontal="center" vertical="center" textRotation="90" wrapText="1"/>
    </xf>
    <xf numFmtId="0" fontId="83" fillId="0" borderId="10" xfId="54" applyFont="1" applyFill="1" applyBorder="1" applyAlignment="1">
      <alignment horizontal="center" vertical="center" wrapText="1"/>
      <protection/>
    </xf>
    <xf numFmtId="1" fontId="83" fillId="0" borderId="15" xfId="54" applyNumberFormat="1" applyFont="1" applyFill="1" applyBorder="1" applyAlignment="1">
      <alignment horizontal="center" vertical="center" wrapText="1"/>
      <protection/>
    </xf>
    <xf numFmtId="0" fontId="82" fillId="0" borderId="20" xfId="0" applyFont="1" applyBorder="1" applyAlignment="1">
      <alignment horizontal="center" vertical="center" textRotation="90" wrapText="1"/>
    </xf>
    <xf numFmtId="0" fontId="82" fillId="0" borderId="26" xfId="0" applyFont="1" applyBorder="1" applyAlignment="1">
      <alignment horizontal="center" vertical="center" textRotation="90" wrapText="1"/>
    </xf>
    <xf numFmtId="0" fontId="83" fillId="0" borderId="27" xfId="0" applyFont="1" applyBorder="1" applyAlignment="1">
      <alignment horizontal="center" vertical="center" wrapText="1"/>
    </xf>
    <xf numFmtId="1" fontId="83" fillId="0" borderId="26" xfId="54" applyNumberFormat="1" applyFont="1" applyFill="1" applyBorder="1" applyAlignment="1">
      <alignment horizontal="center" vertical="center" wrapText="1"/>
      <protection/>
    </xf>
    <xf numFmtId="0" fontId="81" fillId="0" borderId="0" xfId="54" applyFont="1" applyAlignment="1">
      <alignment horizontal="center" vertical="center" wrapText="1"/>
      <protection/>
    </xf>
    <xf numFmtId="1" fontId="83" fillId="0" borderId="22" xfId="54" applyNumberFormat="1" applyFont="1" applyFill="1" applyBorder="1" applyAlignment="1">
      <alignment horizontal="center" vertical="center" wrapText="1"/>
      <protection/>
    </xf>
    <xf numFmtId="0" fontId="83" fillId="0" borderId="13" xfId="54" applyFont="1" applyBorder="1" applyAlignment="1">
      <alignment horizontal="center" vertical="center" wrapText="1"/>
      <protection/>
    </xf>
    <xf numFmtId="2" fontId="83" fillId="0" borderId="28" xfId="54" applyNumberFormat="1" applyFont="1" applyFill="1" applyBorder="1" applyAlignment="1">
      <alignment horizontal="center" vertical="center" wrapText="1"/>
      <protection/>
    </xf>
    <xf numFmtId="1" fontId="83" fillId="0" borderId="11" xfId="54" applyNumberFormat="1" applyFont="1" applyFill="1" applyBorder="1" applyAlignment="1">
      <alignment horizontal="center" vertical="center" wrapText="1"/>
      <protection/>
    </xf>
    <xf numFmtId="0" fontId="82" fillId="0" borderId="11" xfId="54" applyFont="1" applyBorder="1" applyAlignment="1">
      <alignment horizontal="center" vertical="center" wrapText="1"/>
      <protection/>
    </xf>
    <xf numFmtId="1" fontId="83" fillId="0" borderId="28" xfId="54" applyNumberFormat="1" applyFont="1" applyFill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9" xfId="54" applyFont="1" applyBorder="1" applyAlignment="1">
      <alignment horizontal="center" vertical="center" wrapText="1"/>
      <protection/>
    </xf>
    <xf numFmtId="0" fontId="82" fillId="0" borderId="13" xfId="54" applyFont="1" applyFill="1" applyBorder="1" applyAlignment="1">
      <alignment horizontal="center" vertical="center" textRotation="90" wrapText="1"/>
      <protection/>
    </xf>
    <xf numFmtId="1" fontId="82" fillId="0" borderId="17" xfId="54" applyNumberFormat="1" applyFont="1" applyFill="1" applyBorder="1" applyAlignment="1">
      <alignment horizontal="center" vertical="center" textRotation="90" wrapText="1"/>
      <protection/>
    </xf>
    <xf numFmtId="0" fontId="25" fillId="0" borderId="30" xfId="54" applyFont="1" applyFill="1" applyBorder="1" applyAlignment="1">
      <alignment vertical="center" textRotation="90" wrapText="1"/>
      <protection/>
    </xf>
    <xf numFmtId="0" fontId="25" fillId="0" borderId="31" xfId="54" applyFont="1" applyFill="1" applyBorder="1" applyAlignment="1">
      <alignment vertical="center" textRotation="90" wrapText="1"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84" fillId="0" borderId="10" xfId="0" applyFont="1" applyFill="1" applyBorder="1" applyAlignment="1">
      <alignment horizontal="center" vertical="center" wrapText="1"/>
    </xf>
    <xf numFmtId="0" fontId="26" fillId="0" borderId="0" xfId="54" applyFont="1">
      <alignment/>
      <protection/>
    </xf>
    <xf numFmtId="0" fontId="84" fillId="0" borderId="26" xfId="54" applyFont="1" applyBorder="1" applyAlignment="1">
      <alignment horizontal="center" vertical="center" wrapText="1"/>
      <protection/>
    </xf>
    <xf numFmtId="0" fontId="84" fillId="0" borderId="22" xfId="54" applyFont="1" applyBorder="1" applyAlignment="1">
      <alignment horizontal="center" vertical="center" wrapText="1"/>
      <protection/>
    </xf>
    <xf numFmtId="0" fontId="84" fillId="0" borderId="22" xfId="0" applyFont="1" applyFill="1" applyBorder="1" applyAlignment="1">
      <alignment horizontal="center" vertical="center" wrapText="1"/>
    </xf>
    <xf numFmtId="0" fontId="84" fillId="0" borderId="10" xfId="54" applyFont="1" applyBorder="1" applyAlignment="1">
      <alignment horizontal="center" vertical="center" wrapText="1"/>
      <protection/>
    </xf>
    <xf numFmtId="0" fontId="85" fillId="0" borderId="10" xfId="54" applyFont="1" applyFill="1" applyBorder="1" applyAlignment="1">
      <alignment horizontal="center" vertical="center" textRotation="90" wrapText="1"/>
      <protection/>
    </xf>
    <xf numFmtId="1" fontId="84" fillId="0" borderId="10" xfId="54" applyNumberFormat="1" applyFont="1" applyFill="1" applyBorder="1" applyAlignment="1">
      <alignment horizontal="center" vertical="center" wrapText="1"/>
      <protection/>
    </xf>
    <xf numFmtId="1" fontId="84" fillId="0" borderId="11" xfId="54" applyNumberFormat="1" applyFont="1" applyFill="1" applyBorder="1" applyAlignment="1">
      <alignment horizontal="center" vertical="center" wrapText="1"/>
      <protection/>
    </xf>
    <xf numFmtId="0" fontId="85" fillId="0" borderId="22" xfId="54" applyFont="1" applyBorder="1" applyAlignment="1">
      <alignment horizontal="center" vertical="center" wrapText="1"/>
      <protection/>
    </xf>
    <xf numFmtId="0" fontId="84" fillId="0" borderId="10" xfId="54" applyFont="1" applyFill="1" applyBorder="1" applyAlignment="1">
      <alignment horizontal="center" vertical="center" wrapText="1"/>
      <protection/>
    </xf>
    <xf numFmtId="0" fontId="85" fillId="0" borderId="10" xfId="54" applyFont="1" applyBorder="1" applyAlignment="1">
      <alignment horizontal="center" vertical="center" wrapText="1"/>
      <protection/>
    </xf>
    <xf numFmtId="0" fontId="84" fillId="0" borderId="13" xfId="54" applyFont="1" applyBorder="1" applyAlignment="1">
      <alignment horizontal="center" vertical="center" wrapText="1"/>
      <protection/>
    </xf>
    <xf numFmtId="1" fontId="84" fillId="0" borderId="22" xfId="54" applyNumberFormat="1" applyFont="1" applyFill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 textRotation="90" wrapText="1"/>
    </xf>
    <xf numFmtId="0" fontId="85" fillId="0" borderId="26" xfId="0" applyFont="1" applyBorder="1" applyAlignment="1">
      <alignment horizontal="center" vertical="center" textRotation="90" wrapText="1"/>
    </xf>
    <xf numFmtId="0" fontId="84" fillId="0" borderId="27" xfId="0" applyFont="1" applyBorder="1" applyAlignment="1">
      <alignment horizontal="center" vertical="center" wrapText="1"/>
    </xf>
    <xf numFmtId="1" fontId="84" fillId="0" borderId="26" xfId="54" applyNumberFormat="1" applyFont="1" applyFill="1" applyBorder="1" applyAlignment="1">
      <alignment horizontal="center" vertical="center" wrapText="1"/>
      <protection/>
    </xf>
    <xf numFmtId="0" fontId="85" fillId="0" borderId="26" xfId="54" applyFont="1" applyFill="1" applyBorder="1" applyAlignment="1">
      <alignment horizontal="center" vertical="center" textRotation="90" wrapText="1"/>
      <protection/>
    </xf>
    <xf numFmtId="0" fontId="85" fillId="0" borderId="26" xfId="54" applyNumberFormat="1" applyFont="1" applyBorder="1" applyAlignment="1">
      <alignment horizontal="center" vertical="center" wrapText="1"/>
      <protection/>
    </xf>
    <xf numFmtId="0" fontId="85" fillId="0" borderId="26" xfId="54" applyFont="1" applyBorder="1" applyAlignment="1">
      <alignment horizontal="center" vertical="center" wrapText="1"/>
      <protection/>
    </xf>
    <xf numFmtId="2" fontId="84" fillId="0" borderId="26" xfId="54" applyNumberFormat="1" applyFont="1" applyFill="1" applyBorder="1" applyAlignment="1">
      <alignment horizontal="center" vertical="center" wrapText="1"/>
      <protection/>
    </xf>
    <xf numFmtId="2" fontId="84" fillId="0" borderId="12" xfId="54" applyNumberFormat="1" applyFont="1" applyFill="1" applyBorder="1" applyAlignment="1">
      <alignment horizontal="center" vertical="center" wrapText="1"/>
      <protection/>
    </xf>
    <xf numFmtId="2" fontId="84" fillId="0" borderId="10" xfId="54" applyNumberFormat="1" applyFont="1" applyFill="1" applyBorder="1" applyAlignment="1">
      <alignment horizontal="center" vertical="center" wrapText="1"/>
      <protection/>
    </xf>
    <xf numFmtId="0" fontId="85" fillId="0" borderId="10" xfId="54" applyNumberFormat="1" applyFont="1" applyBorder="1" applyAlignment="1">
      <alignment horizontal="center" vertical="center" wrapText="1"/>
      <protection/>
    </xf>
    <xf numFmtId="0" fontId="85" fillId="0" borderId="10" xfId="54" applyFont="1" applyBorder="1" applyAlignment="1">
      <alignment horizontal="center" vertical="center"/>
      <protection/>
    </xf>
    <xf numFmtId="1" fontId="85" fillId="0" borderId="10" xfId="54" applyNumberFormat="1" applyFont="1" applyFill="1" applyBorder="1" applyAlignment="1">
      <alignment horizontal="center" vertical="center" textRotation="90" wrapText="1"/>
      <protection/>
    </xf>
    <xf numFmtId="1" fontId="27" fillId="35" borderId="10" xfId="54" applyNumberFormat="1" applyFont="1" applyFill="1" applyBorder="1" applyAlignment="1">
      <alignment horizontal="center" vertical="center" textRotation="90" wrapText="1"/>
      <protection/>
    </xf>
    <xf numFmtId="1" fontId="27" fillId="35" borderId="10" xfId="54" applyNumberFormat="1" applyFont="1" applyFill="1" applyBorder="1" applyAlignment="1">
      <alignment horizontal="center" vertical="center" wrapText="1"/>
      <protection/>
    </xf>
    <xf numFmtId="188" fontId="27" fillId="35" borderId="10" xfId="54" applyNumberFormat="1" applyFont="1" applyFill="1" applyBorder="1" applyAlignment="1">
      <alignment horizontal="center" vertical="center" textRotation="90" wrapText="1"/>
      <protection/>
    </xf>
    <xf numFmtId="0" fontId="6" fillId="0" borderId="0" xfId="54" applyFont="1" applyAlignment="1">
      <alignment horizontal="center"/>
      <protection/>
    </xf>
    <xf numFmtId="1" fontId="27" fillId="35" borderId="15" xfId="54" applyNumberFormat="1" applyFont="1" applyFill="1" applyBorder="1" applyAlignment="1">
      <alignment horizontal="center" vertical="center" textRotation="90" wrapText="1"/>
      <protection/>
    </xf>
    <xf numFmtId="1" fontId="27" fillId="35" borderId="15" xfId="54" applyNumberFormat="1" applyFont="1" applyFill="1" applyBorder="1" applyAlignment="1">
      <alignment horizontal="center" vertical="center" wrapText="1"/>
      <protection/>
    </xf>
    <xf numFmtId="188" fontId="27" fillId="35" borderId="15" xfId="54" applyNumberFormat="1" applyFont="1" applyFill="1" applyBorder="1" applyAlignment="1">
      <alignment horizontal="center" vertical="center" textRotation="90" wrapText="1"/>
      <protection/>
    </xf>
    <xf numFmtId="0" fontId="85" fillId="0" borderId="22" xfId="54" applyFont="1" applyFill="1" applyBorder="1" applyAlignment="1">
      <alignment horizontal="center" vertical="center" textRotation="90" wrapText="1"/>
      <protection/>
    </xf>
    <xf numFmtId="0" fontId="6" fillId="0" borderId="0" xfId="54" applyFont="1" applyBorder="1" applyAlignment="1">
      <alignment horizontal="center"/>
      <protection/>
    </xf>
    <xf numFmtId="1" fontId="6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1" fontId="27" fillId="35" borderId="15" xfId="54" applyNumberFormat="1" applyFont="1" applyFill="1" applyBorder="1" applyAlignment="1">
      <alignment horizontal="center" vertical="center" textRotation="90" wrapText="1"/>
      <protection/>
    </xf>
    <xf numFmtId="1" fontId="27" fillId="35" borderId="10" xfId="54" applyNumberFormat="1" applyFont="1" applyFill="1" applyBorder="1" applyAlignment="1">
      <alignment horizontal="center" vertical="center" wrapText="1"/>
      <protection/>
    </xf>
    <xf numFmtId="1" fontId="27" fillId="35" borderId="15" xfId="54" applyNumberFormat="1" applyFont="1" applyFill="1" applyBorder="1" applyAlignment="1">
      <alignment horizontal="center" vertical="center" wrapText="1"/>
      <protection/>
    </xf>
    <xf numFmtId="0" fontId="85" fillId="0" borderId="10" xfId="54" applyFont="1" applyFill="1" applyBorder="1" applyAlignment="1">
      <alignment horizontal="center" vertical="center" textRotation="90" wrapText="1"/>
      <protection/>
    </xf>
    <xf numFmtId="1" fontId="84" fillId="0" borderId="11" xfId="54" applyNumberFormat="1" applyFont="1" applyFill="1" applyBorder="1" applyAlignment="1">
      <alignment horizontal="center" vertical="center" wrapText="1"/>
      <protection/>
    </xf>
    <xf numFmtId="0" fontId="84" fillId="0" borderId="10" xfId="54" applyFont="1" applyBorder="1" applyAlignment="1">
      <alignment horizontal="center" vertical="center" wrapText="1"/>
      <protection/>
    </xf>
    <xf numFmtId="1" fontId="27" fillId="35" borderId="10" xfId="54" applyNumberFormat="1" applyFont="1" applyFill="1" applyBorder="1" applyAlignment="1">
      <alignment horizontal="center" vertical="center" textRotation="90" wrapText="1"/>
      <protection/>
    </xf>
    <xf numFmtId="1" fontId="84" fillId="0" borderId="10" xfId="54" applyNumberFormat="1" applyFont="1" applyFill="1" applyBorder="1" applyAlignment="1">
      <alignment horizontal="center" vertical="center" wrapText="1"/>
      <protection/>
    </xf>
    <xf numFmtId="0" fontId="85" fillId="0" borderId="10" xfId="54" applyNumberFormat="1" applyFont="1" applyBorder="1" applyAlignment="1">
      <alignment horizontal="center" vertical="center" wrapText="1"/>
      <protection/>
    </xf>
    <xf numFmtId="0" fontId="85" fillId="0" borderId="10" xfId="54" applyFont="1" applyBorder="1" applyAlignment="1">
      <alignment horizontal="center" vertical="center" wrapText="1"/>
      <protection/>
    </xf>
    <xf numFmtId="0" fontId="85" fillId="0" borderId="10" xfId="54" applyFont="1" applyBorder="1" applyAlignment="1">
      <alignment horizontal="center" vertical="center"/>
      <protection/>
    </xf>
    <xf numFmtId="2" fontId="84" fillId="0" borderId="10" xfId="54" applyNumberFormat="1" applyFont="1" applyFill="1" applyBorder="1" applyAlignment="1">
      <alignment horizontal="center" vertical="center" wrapText="1"/>
      <protection/>
    </xf>
    <xf numFmtId="0" fontId="31" fillId="3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85" fillId="34" borderId="10" xfId="54" applyFont="1" applyFill="1" applyBorder="1" applyAlignment="1">
      <alignment horizontal="center" vertical="center" wrapText="1"/>
      <protection/>
    </xf>
    <xf numFmtId="0" fontId="85" fillId="34" borderId="22" xfId="54" applyFont="1" applyFill="1" applyBorder="1" applyAlignment="1">
      <alignment horizontal="center" vertical="center" wrapText="1"/>
      <protection/>
    </xf>
    <xf numFmtId="0" fontId="85" fillId="34" borderId="26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/>
      <protection/>
    </xf>
    <xf numFmtId="1" fontId="27" fillId="35" borderId="10" xfId="54" applyNumberFormat="1" applyFont="1" applyFill="1" applyBorder="1" applyAlignment="1">
      <alignment horizontal="center" vertical="center" wrapText="1"/>
      <protection/>
    </xf>
    <xf numFmtId="0" fontId="27" fillId="35" borderId="10" xfId="54" applyFont="1" applyFill="1" applyBorder="1" applyAlignment="1">
      <alignment horizontal="center" vertical="center" wrapText="1"/>
      <protection/>
    </xf>
    <xf numFmtId="1" fontId="27" fillId="35" borderId="32" xfId="54" applyNumberFormat="1" applyFont="1" applyFill="1" applyBorder="1" applyAlignment="1">
      <alignment horizontal="center" vertical="center" wrapText="1"/>
      <protection/>
    </xf>
    <xf numFmtId="1" fontId="27" fillId="35" borderId="33" xfId="54" applyNumberFormat="1" applyFont="1" applyFill="1" applyBorder="1" applyAlignment="1">
      <alignment horizontal="center" vertical="center" wrapText="1"/>
      <protection/>
    </xf>
    <xf numFmtId="0" fontId="84" fillId="35" borderId="15" xfId="0" applyFont="1" applyFill="1" applyBorder="1" applyAlignment="1">
      <alignment/>
    </xf>
    <xf numFmtId="1" fontId="27" fillId="35" borderId="15" xfId="54" applyNumberFormat="1" applyFont="1" applyFill="1" applyBorder="1" applyAlignment="1">
      <alignment horizontal="center" vertical="center" wrapText="1"/>
      <protection/>
    </xf>
    <xf numFmtId="1" fontId="27" fillId="35" borderId="10" xfId="54" applyNumberFormat="1" applyFont="1" applyFill="1" applyBorder="1" applyAlignment="1" quotePrefix="1">
      <alignment horizontal="center" vertical="center" wrapText="1"/>
      <protection/>
    </xf>
    <xf numFmtId="1" fontId="27" fillId="35" borderId="15" xfId="54" applyNumberFormat="1" applyFont="1" applyFill="1" applyBorder="1" applyAlignment="1" quotePrefix="1">
      <alignment horizontal="center" vertical="center" wrapText="1"/>
      <protection/>
    </xf>
    <xf numFmtId="0" fontId="27" fillId="0" borderId="34" xfId="54" applyFont="1" applyBorder="1" applyAlignment="1">
      <alignment horizontal="center" vertical="center" wrapText="1"/>
      <protection/>
    </xf>
    <xf numFmtId="0" fontId="27" fillId="0" borderId="22" xfId="54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29" fillId="0" borderId="35" xfId="54" applyFont="1" applyBorder="1" applyAlignment="1">
      <alignment horizontal="center" vertical="center"/>
      <protection/>
    </xf>
    <xf numFmtId="0" fontId="29" fillId="0" borderId="36" xfId="54" applyFont="1" applyBorder="1" applyAlignment="1">
      <alignment horizontal="center" vertical="center"/>
      <protection/>
    </xf>
    <xf numFmtId="0" fontId="29" fillId="0" borderId="37" xfId="54" applyFont="1" applyBorder="1" applyAlignment="1">
      <alignment horizontal="center" vertical="center"/>
      <protection/>
    </xf>
    <xf numFmtId="0" fontId="29" fillId="0" borderId="38" xfId="54" applyFont="1" applyBorder="1" applyAlignment="1">
      <alignment horizontal="center" vertical="center"/>
      <protection/>
    </xf>
    <xf numFmtId="0" fontId="29" fillId="0" borderId="0" xfId="54" applyFont="1" applyBorder="1" applyAlignment="1">
      <alignment horizontal="center" vertical="center"/>
      <protection/>
    </xf>
    <xf numFmtId="0" fontId="29" fillId="0" borderId="19" xfId="54" applyFont="1" applyBorder="1" applyAlignment="1">
      <alignment horizontal="center" vertical="center"/>
      <protection/>
    </xf>
    <xf numFmtId="0" fontId="29" fillId="0" borderId="39" xfId="54" applyFont="1" applyBorder="1" applyAlignment="1">
      <alignment horizontal="center" vertical="center"/>
      <protection/>
    </xf>
    <xf numFmtId="0" fontId="29" fillId="0" borderId="40" xfId="54" applyFont="1" applyBorder="1" applyAlignment="1">
      <alignment horizontal="center" vertical="center"/>
      <protection/>
    </xf>
    <xf numFmtId="0" fontId="29" fillId="0" borderId="41" xfId="54" applyFont="1" applyBorder="1" applyAlignment="1">
      <alignment horizontal="center" vertical="center"/>
      <protection/>
    </xf>
    <xf numFmtId="0" fontId="33" fillId="0" borderId="22" xfId="54" applyFont="1" applyFill="1" applyBorder="1" applyAlignment="1">
      <alignment horizontal="left" vertical="center"/>
      <protection/>
    </xf>
    <xf numFmtId="0" fontId="33" fillId="0" borderId="10" xfId="54" applyFont="1" applyFill="1" applyBorder="1" applyAlignment="1">
      <alignment horizontal="left" vertical="center" wrapText="1"/>
      <protection/>
    </xf>
    <xf numFmtId="0" fontId="33" fillId="0" borderId="10" xfId="54" applyFont="1" applyFill="1" applyBorder="1" applyAlignment="1">
      <alignment horizontal="left" vertical="center"/>
      <protection/>
    </xf>
    <xf numFmtId="0" fontId="85" fillId="0" borderId="42" xfId="54" applyFont="1" applyFill="1" applyBorder="1" applyAlignment="1">
      <alignment horizontal="center" vertical="center" textRotation="90" wrapText="1"/>
      <protection/>
    </xf>
    <xf numFmtId="0" fontId="85" fillId="0" borderId="30" xfId="54" applyFont="1" applyFill="1" applyBorder="1" applyAlignment="1">
      <alignment horizontal="center" vertical="center" textRotation="90" wrapText="1"/>
      <protection/>
    </xf>
    <xf numFmtId="0" fontId="85" fillId="0" borderId="31" xfId="54" applyFont="1" applyFill="1" applyBorder="1" applyAlignment="1">
      <alignment horizontal="center" vertical="center" textRotation="90" wrapText="1"/>
      <protection/>
    </xf>
    <xf numFmtId="0" fontId="85" fillId="0" borderId="43" xfId="0" applyFont="1" applyBorder="1" applyAlignment="1">
      <alignment horizontal="center" vertical="center" textRotation="90"/>
    </xf>
    <xf numFmtId="0" fontId="85" fillId="0" borderId="20" xfId="0" applyFont="1" applyBorder="1" applyAlignment="1">
      <alignment horizontal="center" vertical="center" textRotation="90"/>
    </xf>
    <xf numFmtId="0" fontId="85" fillId="0" borderId="11" xfId="0" applyFont="1" applyBorder="1" applyAlignment="1">
      <alignment horizontal="center" vertical="center" textRotation="90"/>
    </xf>
    <xf numFmtId="0" fontId="85" fillId="0" borderId="43" xfId="54" applyFont="1" applyFill="1" applyBorder="1" applyAlignment="1">
      <alignment horizontal="center" vertical="center" textRotation="90" wrapText="1"/>
      <protection/>
    </xf>
    <xf numFmtId="0" fontId="85" fillId="0" borderId="20" xfId="54" applyFont="1" applyFill="1" applyBorder="1" applyAlignment="1">
      <alignment horizontal="center" vertical="center" textRotation="90" wrapText="1"/>
      <protection/>
    </xf>
    <xf numFmtId="0" fontId="85" fillId="0" borderId="11" xfId="54" applyFont="1" applyFill="1" applyBorder="1" applyAlignment="1">
      <alignment horizontal="center" vertical="center" textRotation="90" wrapText="1"/>
      <protection/>
    </xf>
    <xf numFmtId="0" fontId="85" fillId="0" borderId="44" xfId="54" applyFont="1" applyFill="1" applyBorder="1" applyAlignment="1">
      <alignment horizontal="center" vertical="center" textRotation="90" wrapText="1"/>
      <protection/>
    </xf>
    <xf numFmtId="0" fontId="85" fillId="0" borderId="20" xfId="54" applyFont="1" applyBorder="1" applyAlignment="1">
      <alignment horizontal="center" vertical="center" textRotation="90" wrapText="1"/>
      <protection/>
    </xf>
    <xf numFmtId="0" fontId="85" fillId="0" borderId="45" xfId="54" applyFont="1" applyBorder="1" applyAlignment="1">
      <alignment horizontal="center" vertical="center" textRotation="90" wrapText="1"/>
      <protection/>
    </xf>
    <xf numFmtId="0" fontId="85" fillId="0" borderId="45" xfId="54" applyFont="1" applyFill="1" applyBorder="1" applyAlignment="1">
      <alignment horizontal="center" vertical="center" textRotation="90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35" xfId="54" applyFont="1" applyBorder="1" applyAlignment="1">
      <alignment horizontal="center" vertical="center"/>
      <protection/>
    </xf>
    <xf numFmtId="0" fontId="8" fillId="0" borderId="36" xfId="54" applyFont="1" applyBorder="1" applyAlignment="1">
      <alignment horizontal="center" vertical="center"/>
      <protection/>
    </xf>
    <xf numFmtId="0" fontId="8" fillId="0" borderId="46" xfId="54" applyFont="1" applyBorder="1" applyAlignment="1">
      <alignment horizontal="center" vertical="center"/>
      <protection/>
    </xf>
    <xf numFmtId="0" fontId="8" fillId="0" borderId="38" xfId="54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/>
      <protection/>
    </xf>
    <xf numFmtId="0" fontId="8" fillId="0" borderId="47" xfId="54" applyFont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left" vertical="top"/>
      <protection/>
    </xf>
    <xf numFmtId="0" fontId="8" fillId="0" borderId="36" xfId="54" applyFont="1" applyBorder="1" applyAlignment="1">
      <alignment horizontal="left" vertical="top"/>
      <protection/>
    </xf>
    <xf numFmtId="0" fontId="8" fillId="0" borderId="46" xfId="54" applyFont="1" applyBorder="1" applyAlignment="1">
      <alignment horizontal="left" vertical="top"/>
      <protection/>
    </xf>
    <xf numFmtId="0" fontId="8" fillId="0" borderId="48" xfId="54" applyFont="1" applyBorder="1" applyAlignment="1">
      <alignment horizontal="left" vertical="top"/>
      <protection/>
    </xf>
    <xf numFmtId="0" fontId="8" fillId="0" borderId="40" xfId="54" applyFont="1" applyBorder="1" applyAlignment="1">
      <alignment horizontal="left" vertical="top"/>
      <protection/>
    </xf>
    <xf numFmtId="0" fontId="8" fillId="0" borderId="29" xfId="54" applyFont="1" applyBorder="1" applyAlignment="1">
      <alignment horizontal="left" vertical="top"/>
      <protection/>
    </xf>
    <xf numFmtId="0" fontId="8" fillId="0" borderId="49" xfId="54" applyFont="1" applyBorder="1" applyAlignment="1">
      <alignment horizontal="left" vertical="top"/>
      <protection/>
    </xf>
    <xf numFmtId="0" fontId="8" fillId="0" borderId="50" xfId="54" applyFont="1" applyBorder="1" applyAlignment="1">
      <alignment horizontal="left" vertical="top"/>
      <protection/>
    </xf>
    <xf numFmtId="0" fontId="8" fillId="0" borderId="51" xfId="54" applyFont="1" applyBorder="1" applyAlignment="1">
      <alignment horizontal="left" vertical="top"/>
      <protection/>
    </xf>
    <xf numFmtId="1" fontId="16" fillId="0" borderId="15" xfId="54" applyNumberFormat="1" applyFont="1" applyFill="1" applyBorder="1" applyAlignment="1">
      <alignment horizontal="center" vertical="center" textRotation="90" wrapText="1"/>
      <protection/>
    </xf>
    <xf numFmtId="1" fontId="16" fillId="0" borderId="11" xfId="54" applyNumberFormat="1" applyFont="1" applyFill="1" applyBorder="1" applyAlignment="1">
      <alignment horizontal="center" vertical="center" textRotation="90" wrapText="1"/>
      <protection/>
    </xf>
    <xf numFmtId="0" fontId="11" fillId="0" borderId="10" xfId="54" applyFont="1" applyFill="1" applyBorder="1" applyAlignment="1">
      <alignment horizontal="center" vertical="center" textRotation="90" wrapText="1"/>
      <protection/>
    </xf>
    <xf numFmtId="1" fontId="15" fillId="0" borderId="10" xfId="54" applyNumberFormat="1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 quotePrefix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1" fillId="0" borderId="15" xfId="54" applyFont="1" applyFill="1" applyBorder="1" applyAlignment="1">
      <alignment horizontal="center" vertical="center" textRotation="90" wrapText="1"/>
      <protection/>
    </xf>
    <xf numFmtId="0" fontId="11" fillId="0" borderId="20" xfId="54" applyFont="1" applyFill="1" applyBorder="1" applyAlignment="1">
      <alignment horizontal="center" vertical="center" textRotation="90" wrapText="1"/>
      <protection/>
    </xf>
    <xf numFmtId="0" fontId="11" fillId="0" borderId="11" xfId="54" applyFont="1" applyFill="1" applyBorder="1" applyAlignment="1">
      <alignment horizontal="center" vertical="center" textRotation="90" wrapText="1"/>
      <protection/>
    </xf>
    <xf numFmtId="2" fontId="15" fillId="0" borderId="1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top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0" fontId="17" fillId="0" borderId="52" xfId="54" applyFont="1" applyFill="1" applyBorder="1" applyAlignment="1">
      <alignment horizontal="center" vertical="center" wrapText="1"/>
      <protection/>
    </xf>
    <xf numFmtId="0" fontId="17" fillId="0" borderId="13" xfId="54" applyFont="1" applyFill="1" applyBorder="1" applyAlignment="1">
      <alignment horizontal="center" vertical="center" wrapText="1"/>
      <protection/>
    </xf>
    <xf numFmtId="0" fontId="82" fillId="0" borderId="53" xfId="54" applyFont="1" applyFill="1" applyBorder="1" applyAlignment="1">
      <alignment horizontal="center" vertical="center" textRotation="90" wrapText="1"/>
      <protection/>
    </xf>
    <xf numFmtId="0" fontId="82" fillId="0" borderId="38" xfId="54" applyFont="1" applyFill="1" applyBorder="1" applyAlignment="1">
      <alignment horizontal="center" vertical="center" textRotation="90" wrapText="1"/>
      <protection/>
    </xf>
    <xf numFmtId="0" fontId="82" fillId="0" borderId="54" xfId="54" applyFont="1" applyFill="1" applyBorder="1" applyAlignment="1">
      <alignment horizontal="center" vertical="center" textRotation="90" wrapText="1"/>
      <protection/>
    </xf>
    <xf numFmtId="0" fontId="9" fillId="0" borderId="0" xfId="54" applyFont="1" applyAlignment="1">
      <alignment horizontal="center"/>
      <protection/>
    </xf>
    <xf numFmtId="1" fontId="82" fillId="0" borderId="53" xfId="54" applyNumberFormat="1" applyFont="1" applyFill="1" applyBorder="1" applyAlignment="1">
      <alignment horizontal="center" vertical="center" textRotation="90" wrapText="1"/>
      <protection/>
    </xf>
    <xf numFmtId="1" fontId="82" fillId="0" borderId="55" xfId="54" applyNumberFormat="1" applyFont="1" applyFill="1" applyBorder="1" applyAlignment="1">
      <alignment horizontal="center" vertical="center" textRotation="90" wrapText="1"/>
      <protection/>
    </xf>
    <xf numFmtId="1" fontId="82" fillId="0" borderId="38" xfId="54" applyNumberFormat="1" applyFont="1" applyFill="1" applyBorder="1" applyAlignment="1">
      <alignment horizontal="center" vertical="center" textRotation="90" wrapText="1"/>
      <protection/>
    </xf>
    <xf numFmtId="1" fontId="82" fillId="0" borderId="19" xfId="54" applyNumberFormat="1" applyFont="1" applyFill="1" applyBorder="1" applyAlignment="1">
      <alignment horizontal="center" vertical="center" textRotation="90" wrapText="1"/>
      <protection/>
    </xf>
    <xf numFmtId="1" fontId="82" fillId="0" borderId="39" xfId="54" applyNumberFormat="1" applyFont="1" applyFill="1" applyBorder="1" applyAlignment="1">
      <alignment horizontal="center" vertical="center" textRotation="90" wrapText="1"/>
      <protection/>
    </xf>
    <xf numFmtId="1" fontId="82" fillId="0" borderId="41" xfId="54" applyNumberFormat="1" applyFont="1" applyFill="1" applyBorder="1" applyAlignment="1">
      <alignment horizontal="center" vertical="center" textRotation="90" wrapText="1"/>
      <protection/>
    </xf>
    <xf numFmtId="188" fontId="25" fillId="16" borderId="18" xfId="54" applyNumberFormat="1" applyFont="1" applyFill="1" applyBorder="1" applyAlignment="1">
      <alignment horizontal="center" vertical="center" wrapText="1"/>
      <protection/>
    </xf>
    <xf numFmtId="188" fontId="25" fillId="16" borderId="56" xfId="54" applyNumberFormat="1" applyFont="1" applyFill="1" applyBorder="1" applyAlignment="1">
      <alignment horizontal="center" vertical="center" wrapText="1"/>
      <protection/>
    </xf>
    <xf numFmtId="1" fontId="25" fillId="16" borderId="42" xfId="54" applyNumberFormat="1" applyFont="1" applyFill="1" applyBorder="1" applyAlignment="1">
      <alignment horizontal="center" vertical="center" textRotation="90" wrapText="1"/>
      <protection/>
    </xf>
    <xf numFmtId="1" fontId="25" fillId="16" borderId="57" xfId="54" applyNumberFormat="1" applyFont="1" applyFill="1" applyBorder="1" applyAlignment="1">
      <alignment horizontal="center" vertical="center" textRotation="90" wrapText="1"/>
      <protection/>
    </xf>
    <xf numFmtId="0" fontId="82" fillId="0" borderId="35" xfId="54" applyFont="1" applyFill="1" applyBorder="1" applyAlignment="1">
      <alignment horizontal="center" vertical="center" textRotation="90" wrapText="1"/>
      <protection/>
    </xf>
    <xf numFmtId="1" fontId="82" fillId="34" borderId="28" xfId="54" applyNumberFormat="1" applyFont="1" applyFill="1" applyBorder="1" applyAlignment="1">
      <alignment horizontal="center" vertical="center" textRotation="90" wrapText="1"/>
      <protection/>
    </xf>
    <xf numFmtId="1" fontId="82" fillId="34" borderId="58" xfId="54" applyNumberFormat="1" applyFont="1" applyFill="1" applyBorder="1" applyAlignment="1">
      <alignment horizontal="center" vertical="center" textRotation="90" wrapText="1"/>
      <protection/>
    </xf>
    <xf numFmtId="1" fontId="82" fillId="0" borderId="12" xfId="54" applyNumberFormat="1" applyFont="1" applyFill="1" applyBorder="1" applyAlignment="1">
      <alignment horizontal="center" vertical="center" textRotation="90" wrapText="1"/>
      <protection/>
    </xf>
    <xf numFmtId="1" fontId="82" fillId="0" borderId="13" xfId="54" applyNumberFormat="1" applyFont="1" applyFill="1" applyBorder="1" applyAlignment="1">
      <alignment horizontal="center" vertical="center" textRotation="90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6" xfId="54" applyFont="1" applyBorder="1" applyAlignment="1">
      <alignment horizontal="center" vertical="center" wrapText="1"/>
      <protection/>
    </xf>
    <xf numFmtId="0" fontId="6" fillId="0" borderId="59" xfId="54" applyFont="1" applyBorder="1" applyAlignment="1">
      <alignment horizontal="center" vertical="center" wrapText="1"/>
      <protection/>
    </xf>
    <xf numFmtId="1" fontId="82" fillId="0" borderId="25" xfId="54" applyNumberFormat="1" applyFont="1" applyFill="1" applyBorder="1" applyAlignment="1">
      <alignment horizontal="center" vertical="center" textRotation="90" wrapText="1"/>
      <protection/>
    </xf>
    <xf numFmtId="1" fontId="25" fillId="16" borderId="16" xfId="54" applyNumberFormat="1" applyFont="1" applyFill="1" applyBorder="1" applyAlignment="1" quotePrefix="1">
      <alignment horizontal="center" vertical="center" wrapText="1"/>
      <protection/>
    </xf>
    <xf numFmtId="1" fontId="25" fillId="16" borderId="36" xfId="54" applyNumberFormat="1" applyFont="1" applyFill="1" applyBorder="1" applyAlignment="1" quotePrefix="1">
      <alignment horizontal="center" vertical="center" wrapText="1"/>
      <protection/>
    </xf>
    <xf numFmtId="1" fontId="25" fillId="16" borderId="46" xfId="54" applyNumberFormat="1" applyFont="1" applyFill="1" applyBorder="1" applyAlignment="1" quotePrefix="1">
      <alignment horizontal="center" vertical="center" wrapText="1"/>
      <protection/>
    </xf>
    <xf numFmtId="1" fontId="25" fillId="16" borderId="49" xfId="54" applyNumberFormat="1" applyFont="1" applyFill="1" applyBorder="1" applyAlignment="1">
      <alignment horizontal="center" vertical="center" wrapText="1"/>
      <protection/>
    </xf>
    <xf numFmtId="1" fontId="25" fillId="16" borderId="50" xfId="54" applyNumberFormat="1" applyFont="1" applyFill="1" applyBorder="1" applyAlignment="1">
      <alignment horizontal="center" vertical="center" wrapText="1"/>
      <protection/>
    </xf>
    <xf numFmtId="1" fontId="25" fillId="16" borderId="51" xfId="54" applyNumberFormat="1" applyFont="1" applyFill="1" applyBorder="1" applyAlignment="1">
      <alignment horizontal="center" vertical="center" wrapText="1"/>
      <protection/>
    </xf>
    <xf numFmtId="1" fontId="25" fillId="16" borderId="60" xfId="54" applyNumberFormat="1" applyFont="1" applyFill="1" applyBorder="1" applyAlignment="1">
      <alignment horizontal="center" vertical="center" wrapText="1"/>
      <protection/>
    </xf>
    <xf numFmtId="1" fontId="25" fillId="16" borderId="61" xfId="54" applyNumberFormat="1" applyFont="1" applyFill="1" applyBorder="1" applyAlignment="1">
      <alignment horizontal="center" vertical="center" wrapText="1"/>
      <protection/>
    </xf>
    <xf numFmtId="1" fontId="25" fillId="16" borderId="62" xfId="54" applyNumberFormat="1" applyFont="1" applyFill="1" applyBorder="1" applyAlignment="1">
      <alignment horizontal="center" vertical="center" wrapText="1"/>
      <protection/>
    </xf>
    <xf numFmtId="0" fontId="25" fillId="16" borderId="63" xfId="54" applyFont="1" applyFill="1" applyBorder="1" applyAlignment="1">
      <alignment horizontal="center" vertical="center" wrapText="1"/>
      <protection/>
    </xf>
    <xf numFmtId="0" fontId="25" fillId="16" borderId="55" xfId="54" applyFont="1" applyFill="1" applyBorder="1" applyAlignment="1">
      <alignment horizontal="center" vertical="center" wrapText="1"/>
      <protection/>
    </xf>
    <xf numFmtId="1" fontId="25" fillId="16" borderId="18" xfId="54" applyNumberFormat="1" applyFont="1" applyFill="1" applyBorder="1" applyAlignment="1">
      <alignment horizontal="center" vertical="center" wrapText="1"/>
      <protection/>
    </xf>
    <xf numFmtId="1" fontId="25" fillId="16" borderId="56" xfId="54" applyNumberFormat="1" applyFont="1" applyFill="1" applyBorder="1" applyAlignment="1">
      <alignment horizontal="center" vertical="center" wrapText="1"/>
      <protection/>
    </xf>
    <xf numFmtId="0" fontId="86" fillId="0" borderId="56" xfId="0" applyFont="1" applyBorder="1" applyAlignment="1">
      <alignment/>
    </xf>
    <xf numFmtId="1" fontId="25" fillId="16" borderId="36" xfId="54" applyNumberFormat="1" applyFont="1" applyFill="1" applyBorder="1" applyAlignment="1">
      <alignment horizontal="center" vertical="center" wrapText="1"/>
      <protection/>
    </xf>
    <xf numFmtId="1" fontId="25" fillId="16" borderId="64" xfId="54" applyNumberFormat="1" applyFont="1" applyFill="1" applyBorder="1" applyAlignment="1">
      <alignment horizontal="center" vertical="center" wrapText="1"/>
      <protection/>
    </xf>
    <xf numFmtId="1" fontId="25" fillId="16" borderId="65" xfId="54" applyNumberFormat="1" applyFont="1" applyFill="1" applyBorder="1" applyAlignment="1" quotePrefix="1">
      <alignment horizontal="center" vertical="center" wrapText="1"/>
      <protection/>
    </xf>
    <xf numFmtId="1" fontId="25" fillId="16" borderId="66" xfId="54" applyNumberFormat="1" applyFont="1" applyFill="1" applyBorder="1" applyAlignment="1" quotePrefix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0" fontId="25" fillId="0" borderId="39" xfId="54" applyFont="1" applyFill="1" applyBorder="1" applyAlignment="1">
      <alignment horizontal="center" vertical="center"/>
      <protection/>
    </xf>
    <xf numFmtId="0" fontId="25" fillId="0" borderId="10" xfId="54" applyNumberFormat="1" applyFont="1" applyFill="1" applyBorder="1" applyAlignment="1">
      <alignment horizontal="left" vertical="center" wrapText="1"/>
      <protection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top"/>
      <protection/>
    </xf>
    <xf numFmtId="0" fontId="22" fillId="0" borderId="53" xfId="54" applyFont="1" applyFill="1" applyBorder="1" applyAlignment="1">
      <alignment horizontal="center" vertical="center" wrapText="1"/>
      <protection/>
    </xf>
    <xf numFmtId="0" fontId="22" fillId="0" borderId="52" xfId="54" applyFont="1" applyFill="1" applyBorder="1" applyAlignment="1">
      <alignment horizontal="center" vertical="center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4" fillId="0" borderId="27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/>
      <protection/>
    </xf>
    <xf numFmtId="0" fontId="24" fillId="0" borderId="36" xfId="54" applyFont="1" applyBorder="1" applyAlignment="1">
      <alignment horizontal="center" vertical="center"/>
      <protection/>
    </xf>
    <xf numFmtId="0" fontId="24" fillId="0" borderId="46" xfId="54" applyFont="1" applyBorder="1" applyAlignment="1">
      <alignment horizontal="center" vertical="center"/>
      <protection/>
    </xf>
    <xf numFmtId="0" fontId="24" fillId="0" borderId="38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4" fillId="0" borderId="47" xfId="54" applyFont="1" applyBorder="1" applyAlignment="1">
      <alignment horizontal="center" vertical="center"/>
      <protection/>
    </xf>
    <xf numFmtId="0" fontId="24" fillId="0" borderId="16" xfId="54" applyFont="1" applyFill="1" applyBorder="1" applyAlignment="1">
      <alignment horizontal="center" vertical="top"/>
      <protection/>
    </xf>
    <xf numFmtId="0" fontId="24" fillId="0" borderId="36" xfId="54" applyFont="1" applyFill="1" applyBorder="1" applyAlignment="1">
      <alignment horizontal="center" vertical="top"/>
      <protection/>
    </xf>
    <xf numFmtId="0" fontId="24" fillId="0" borderId="46" xfId="54" applyFont="1" applyFill="1" applyBorder="1" applyAlignment="1">
      <alignment horizontal="center" vertical="top"/>
      <protection/>
    </xf>
    <xf numFmtId="0" fontId="9" fillId="0" borderId="40" xfId="54" applyFont="1" applyBorder="1" applyAlignment="1">
      <alignment horizontal="center"/>
      <protection/>
    </xf>
    <xf numFmtId="0" fontId="24" fillId="0" borderId="67" xfId="54" applyFont="1" applyFill="1" applyBorder="1" applyAlignment="1">
      <alignment horizontal="center" vertical="top" wrapText="1"/>
      <protection/>
    </xf>
    <xf numFmtId="0" fontId="24" fillId="0" borderId="0" xfId="54" applyFont="1" applyFill="1" applyBorder="1" applyAlignment="1">
      <alignment horizontal="center" vertical="top" wrapText="1"/>
      <protection/>
    </xf>
    <xf numFmtId="0" fontId="24" fillId="0" borderId="47" xfId="54" applyFont="1" applyFill="1" applyBorder="1" applyAlignment="1">
      <alignment horizontal="center" vertical="top" wrapText="1"/>
      <protection/>
    </xf>
    <xf numFmtId="0" fontId="24" fillId="0" borderId="67" xfId="54" applyFont="1" applyFill="1" applyBorder="1" applyAlignment="1">
      <alignment horizontal="center" vertical="top"/>
      <protection/>
    </xf>
    <xf numFmtId="0" fontId="24" fillId="0" borderId="0" xfId="54" applyFont="1" applyFill="1" applyBorder="1" applyAlignment="1">
      <alignment horizontal="center" vertical="top"/>
      <protection/>
    </xf>
    <xf numFmtId="0" fontId="24" fillId="0" borderId="47" xfId="54" applyFont="1" applyFill="1" applyBorder="1" applyAlignment="1">
      <alignment horizontal="center" vertical="top"/>
      <protection/>
    </xf>
    <xf numFmtId="0" fontId="24" fillId="0" borderId="68" xfId="54" applyFont="1" applyFill="1" applyBorder="1" applyAlignment="1">
      <alignment horizontal="center" vertical="top"/>
      <protection/>
    </xf>
    <xf numFmtId="0" fontId="24" fillId="0" borderId="27" xfId="54" applyFont="1" applyFill="1" applyBorder="1" applyAlignment="1">
      <alignment horizontal="center" vertical="top"/>
      <protection/>
    </xf>
    <xf numFmtId="0" fontId="25" fillId="0" borderId="35" xfId="54" applyFont="1" applyFill="1" applyBorder="1" applyAlignment="1">
      <alignment horizontal="left" vertical="center" wrapText="1"/>
      <protection/>
    </xf>
    <xf numFmtId="0" fontId="25" fillId="0" borderId="36" xfId="54" applyFont="1" applyFill="1" applyBorder="1" applyAlignment="1">
      <alignment horizontal="left" vertical="center" wrapText="1"/>
      <protection/>
    </xf>
    <xf numFmtId="0" fontId="25" fillId="0" borderId="46" xfId="54" applyFont="1" applyFill="1" applyBorder="1" applyAlignment="1">
      <alignment horizontal="left" vertical="center" wrapText="1"/>
      <protection/>
    </xf>
    <xf numFmtId="0" fontId="25" fillId="0" borderId="54" xfId="54" applyFont="1" applyFill="1" applyBorder="1" applyAlignment="1">
      <alignment horizontal="left" vertical="center" wrapText="1"/>
      <protection/>
    </xf>
    <xf numFmtId="0" fontId="25" fillId="0" borderId="27" xfId="54" applyFont="1" applyFill="1" applyBorder="1" applyAlignment="1">
      <alignment horizontal="left" vertical="center" wrapText="1"/>
      <protection/>
    </xf>
    <xf numFmtId="0" fontId="25" fillId="0" borderId="69" xfId="54" applyFont="1" applyFill="1" applyBorder="1" applyAlignment="1">
      <alignment horizontal="left" vertical="center" wrapText="1"/>
      <protection/>
    </xf>
    <xf numFmtId="15" fontId="25" fillId="0" borderId="16" xfId="54" applyNumberFormat="1" applyFont="1" applyFill="1" applyBorder="1" applyAlignment="1">
      <alignment horizontal="center" vertical="top"/>
      <protection/>
    </xf>
    <xf numFmtId="15" fontId="25" fillId="0" borderId="36" xfId="54" applyNumberFormat="1" applyFont="1" applyFill="1" applyBorder="1" applyAlignment="1">
      <alignment horizontal="center" vertical="top"/>
      <protection/>
    </xf>
    <xf numFmtId="15" fontId="25" fillId="0" borderId="46" xfId="54" applyNumberFormat="1" applyFont="1" applyFill="1" applyBorder="1" applyAlignment="1">
      <alignment horizontal="center" vertical="top"/>
      <protection/>
    </xf>
    <xf numFmtId="15" fontId="25" fillId="0" borderId="68" xfId="54" applyNumberFormat="1" applyFont="1" applyFill="1" applyBorder="1" applyAlignment="1">
      <alignment horizontal="center" vertical="top"/>
      <protection/>
    </xf>
    <xf numFmtId="15" fontId="25" fillId="0" borderId="27" xfId="54" applyNumberFormat="1" applyFont="1" applyFill="1" applyBorder="1" applyAlignment="1">
      <alignment horizontal="center" vertical="top"/>
      <protection/>
    </xf>
    <xf numFmtId="15" fontId="25" fillId="0" borderId="69" xfId="54" applyNumberFormat="1" applyFont="1" applyFill="1" applyBorder="1" applyAlignment="1">
      <alignment horizontal="center" vertical="top"/>
      <protection/>
    </xf>
    <xf numFmtId="1" fontId="27" fillId="35" borderId="10" xfId="54" applyNumberFormat="1" applyFont="1" applyFill="1" applyBorder="1" applyAlignment="1">
      <alignment horizontal="center" vertical="center" textRotation="90" wrapText="1"/>
      <protection/>
    </xf>
    <xf numFmtId="0" fontId="85" fillId="0" borderId="12" xfId="54" applyFont="1" applyBorder="1" applyAlignment="1">
      <alignment horizontal="center" vertical="center" wrapText="1"/>
      <protection/>
    </xf>
    <xf numFmtId="0" fontId="85" fillId="0" borderId="13" xfId="54" applyFont="1" applyBorder="1" applyAlignment="1">
      <alignment horizontal="center" vertical="center" wrapText="1"/>
      <protection/>
    </xf>
    <xf numFmtId="1" fontId="87" fillId="0" borderId="20" xfId="54" applyNumberFormat="1" applyFont="1" applyFill="1" applyBorder="1" applyAlignment="1">
      <alignment horizontal="center" vertical="center" textRotation="90" wrapText="1"/>
      <protection/>
    </xf>
    <xf numFmtId="1" fontId="87" fillId="0" borderId="11" xfId="54" applyNumberFormat="1" applyFont="1" applyFill="1" applyBorder="1" applyAlignment="1">
      <alignment horizontal="center" vertical="center" textRotation="90" wrapText="1"/>
      <protection/>
    </xf>
    <xf numFmtId="0" fontId="9" fillId="0" borderId="0" xfId="54" applyFont="1" applyBorder="1" applyAlignment="1">
      <alignment horizontal="center"/>
      <protection/>
    </xf>
    <xf numFmtId="0" fontId="85" fillId="0" borderId="10" xfId="54" applyFont="1" applyFill="1" applyBorder="1" applyAlignment="1">
      <alignment horizontal="center" vertical="center" textRotation="90" wrapText="1"/>
      <protection/>
    </xf>
    <xf numFmtId="0" fontId="33" fillId="0" borderId="67" xfId="54" applyFont="1" applyFill="1" applyBorder="1" applyAlignment="1">
      <alignment horizontal="left" vertical="center" wrapText="1"/>
      <protection/>
    </xf>
    <xf numFmtId="0" fontId="33" fillId="0" borderId="0" xfId="54" applyFont="1" applyFill="1" applyBorder="1" applyAlignment="1">
      <alignment horizontal="left" vertical="center" wrapText="1"/>
      <protection/>
    </xf>
    <xf numFmtId="0" fontId="32" fillId="0" borderId="53" xfId="54" applyFont="1" applyBorder="1" applyAlignment="1">
      <alignment horizontal="center" vertical="center"/>
      <protection/>
    </xf>
    <xf numFmtId="0" fontId="32" fillId="0" borderId="55" xfId="54" applyFont="1" applyBorder="1" applyAlignment="1">
      <alignment horizontal="center" vertical="center"/>
      <protection/>
    </xf>
    <xf numFmtId="0" fontId="32" fillId="0" borderId="38" xfId="54" applyFont="1" applyBorder="1" applyAlignment="1">
      <alignment horizontal="center" vertical="center"/>
      <protection/>
    </xf>
    <xf numFmtId="0" fontId="32" fillId="0" borderId="0" xfId="54" applyFont="1" applyBorder="1" applyAlignment="1">
      <alignment horizontal="center" vertical="center"/>
      <protection/>
    </xf>
    <xf numFmtId="0" fontId="32" fillId="0" borderId="39" xfId="54" applyFont="1" applyBorder="1" applyAlignment="1">
      <alignment horizontal="center" vertical="center"/>
      <protection/>
    </xf>
    <xf numFmtId="0" fontId="32" fillId="0" borderId="40" xfId="54" applyFont="1" applyBorder="1" applyAlignment="1">
      <alignment horizontal="center" vertical="center"/>
      <protection/>
    </xf>
    <xf numFmtId="1" fontId="85" fillId="0" borderId="10" xfId="54" applyNumberFormat="1" applyFont="1" applyFill="1" applyBorder="1" applyAlignment="1">
      <alignment horizontal="center" vertical="center" textRotation="90" wrapText="1"/>
      <protection/>
    </xf>
    <xf numFmtId="0" fontId="85" fillId="0" borderId="12" xfId="54" applyFont="1" applyFill="1" applyBorder="1" applyAlignment="1">
      <alignment horizontal="center" vertical="center" textRotation="90" wrapText="1"/>
      <protection/>
    </xf>
    <xf numFmtId="0" fontId="85" fillId="0" borderId="13" xfId="54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cid:image002.png@01CD8A91.8C79B59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171450</xdr:rowOff>
    </xdr:from>
    <xdr:to>
      <xdr:col>2</xdr:col>
      <xdr:colOff>781050</xdr:colOff>
      <xdr:row>3</xdr:row>
      <xdr:rowOff>47625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2771775" cy="10858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257175</xdr:rowOff>
    </xdr:from>
    <xdr:to>
      <xdr:col>2</xdr:col>
      <xdr:colOff>714375</xdr:colOff>
      <xdr:row>2</xdr:row>
      <xdr:rowOff>152400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7175"/>
          <a:ext cx="2505075" cy="84772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3</xdr:col>
      <xdr:colOff>1181100</xdr:colOff>
      <xdr:row>3</xdr:row>
      <xdr:rowOff>123825</xdr:rowOff>
    </xdr:to>
    <xdr:pic>
      <xdr:nvPicPr>
        <xdr:cNvPr id="1" name="1 Imagen" descr="logoedi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2962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2</xdr:row>
      <xdr:rowOff>66675</xdr:rowOff>
    </xdr:to>
    <xdr:pic>
      <xdr:nvPicPr>
        <xdr:cNvPr id="1" name="1 Imagen" descr="logoedi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0</xdr:rowOff>
    </xdr:from>
    <xdr:to>
      <xdr:col>17</xdr:col>
      <xdr:colOff>57150</xdr:colOff>
      <xdr:row>1</xdr:row>
      <xdr:rowOff>133350</xdr:rowOff>
    </xdr:to>
    <xdr:pic>
      <xdr:nvPicPr>
        <xdr:cNvPr id="2" name="3 Imagen" descr="Descripción: cid:image006.png@01CD8A90.BE0A1D3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296900" y="0"/>
          <a:ext cx="1895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133350</xdr:rowOff>
    </xdr:from>
    <xdr:to>
      <xdr:col>2</xdr:col>
      <xdr:colOff>190500</xdr:colOff>
      <xdr:row>3</xdr:row>
      <xdr:rowOff>66675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3350"/>
          <a:ext cx="1828800" cy="114300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314325</xdr:rowOff>
    </xdr:from>
    <xdr:to>
      <xdr:col>2</xdr:col>
      <xdr:colOff>695325</xdr:colOff>
      <xdr:row>2</xdr:row>
      <xdr:rowOff>38100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152650" cy="6762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219075</xdr:rowOff>
    </xdr:from>
    <xdr:to>
      <xdr:col>2</xdr:col>
      <xdr:colOff>809625</xdr:colOff>
      <xdr:row>3</xdr:row>
      <xdr:rowOff>38100</xdr:rowOff>
    </xdr:to>
    <xdr:pic>
      <xdr:nvPicPr>
        <xdr:cNvPr id="1" name="4 Imagen" descr="http://upload.wikimedia.org/wikipedia/commons/7/70/Logo_U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19075"/>
          <a:ext cx="2752725" cy="9334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D25"/>
  <sheetViews>
    <sheetView view="pageBreakPreview" zoomScale="80" zoomScaleNormal="80" zoomScaleSheetLayoutView="80" zoomScalePageLayoutView="0" workbookViewId="0" topLeftCell="E1">
      <selection activeCell="X2" sqref="X2:AB2"/>
    </sheetView>
  </sheetViews>
  <sheetFormatPr defaultColWidth="11.421875" defaultRowHeight="15"/>
  <cols>
    <col min="1" max="1" width="16.421875" style="63" customWidth="1"/>
    <col min="2" max="2" width="18.57421875" style="63" customWidth="1"/>
    <col min="3" max="3" width="21.8515625" style="63" customWidth="1"/>
    <col min="4" max="4" width="18.7109375" style="63" customWidth="1"/>
    <col min="5" max="5" width="24.28125" style="63" customWidth="1"/>
    <col min="6" max="6" width="11.8515625" style="63" customWidth="1"/>
    <col min="7" max="7" width="10.140625" style="63" customWidth="1"/>
    <col min="8" max="8" width="24.8515625" style="63" customWidth="1"/>
    <col min="9" max="9" width="12.140625" style="63" customWidth="1"/>
    <col min="10" max="10" width="15.7109375" style="63" customWidth="1"/>
    <col min="11" max="11" width="15.28125" style="63" customWidth="1"/>
    <col min="12" max="12" width="5.57421875" style="63" customWidth="1"/>
    <col min="13" max="13" width="4.28125" style="63" customWidth="1"/>
    <col min="14" max="14" width="9.140625" style="63" customWidth="1"/>
    <col min="15" max="15" width="11.57421875" style="63" customWidth="1"/>
    <col min="16" max="17" width="4.8515625" style="63" customWidth="1"/>
    <col min="18" max="18" width="26.28125" style="63" customWidth="1"/>
    <col min="19" max="19" width="6.00390625" style="63" customWidth="1"/>
    <col min="20" max="20" width="6.57421875" style="63" customWidth="1"/>
    <col min="21" max="21" width="15.140625" style="63" customWidth="1"/>
    <col min="22" max="22" width="22.28125" style="63" customWidth="1"/>
    <col min="23" max="23" width="11.421875" style="63" customWidth="1"/>
    <col min="24" max="24" width="23.57421875" style="63" customWidth="1"/>
    <col min="25" max="25" width="16.8515625" style="150" customWidth="1"/>
    <col min="26" max="26" width="29.57421875" style="63" customWidth="1"/>
    <col min="27" max="27" width="16.7109375" style="63" customWidth="1"/>
    <col min="28" max="28" width="17.140625" style="63" customWidth="1"/>
    <col min="29" max="29" width="26.140625" style="63" customWidth="1"/>
    <col min="30" max="30" width="19.57421875" style="63" customWidth="1"/>
    <col min="31" max="16384" width="11.421875" style="63" customWidth="1"/>
  </cols>
  <sheetData>
    <row r="1" spans="1:28" ht="32.25" customHeight="1">
      <c r="A1" s="180"/>
      <c r="B1" s="181"/>
      <c r="C1" s="181"/>
      <c r="D1" s="184" t="s">
        <v>375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/>
      <c r="X1" s="193" t="s">
        <v>38</v>
      </c>
      <c r="Y1" s="193"/>
      <c r="Z1" s="193"/>
      <c r="AA1" s="193"/>
      <c r="AB1" s="193"/>
    </row>
    <row r="2" spans="1:28" ht="42.75" customHeight="1">
      <c r="A2" s="182"/>
      <c r="B2" s="183"/>
      <c r="C2" s="183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94" t="s">
        <v>380</v>
      </c>
      <c r="Y2" s="194"/>
      <c r="Z2" s="194"/>
      <c r="AA2" s="194"/>
      <c r="AB2" s="194"/>
    </row>
    <row r="3" spans="1:28" ht="20.25" customHeight="1">
      <c r="A3" s="182"/>
      <c r="B3" s="183"/>
      <c r="C3" s="183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9"/>
      <c r="X3" s="195" t="s">
        <v>377</v>
      </c>
      <c r="Y3" s="195"/>
      <c r="Z3" s="195"/>
      <c r="AA3" s="195"/>
      <c r="AB3" s="195"/>
    </row>
    <row r="4" spans="1:28" ht="19.5" customHeight="1">
      <c r="A4" s="182"/>
      <c r="B4" s="183"/>
      <c r="C4" s="183"/>
      <c r="D4" s="190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95"/>
      <c r="Y4" s="195"/>
      <c r="Z4" s="195"/>
      <c r="AA4" s="195"/>
      <c r="AB4" s="195"/>
    </row>
    <row r="5" spans="1:30" ht="88.5" customHeight="1">
      <c r="A5" s="174" t="s">
        <v>260</v>
      </c>
      <c r="B5" s="172" t="s">
        <v>261</v>
      </c>
      <c r="C5" s="172" t="s">
        <v>262</v>
      </c>
      <c r="D5" s="172" t="s">
        <v>141</v>
      </c>
      <c r="E5" s="172"/>
      <c r="F5" s="172" t="s">
        <v>144</v>
      </c>
      <c r="G5" s="172"/>
      <c r="H5" s="178" t="s">
        <v>5</v>
      </c>
      <c r="I5" s="178" t="s">
        <v>147</v>
      </c>
      <c r="J5" s="178"/>
      <c r="K5" s="178"/>
      <c r="L5" s="172" t="s">
        <v>149</v>
      </c>
      <c r="M5" s="172"/>
      <c r="N5" s="172"/>
      <c r="O5" s="172"/>
      <c r="P5" s="172"/>
      <c r="Q5" s="172"/>
      <c r="R5" s="172"/>
      <c r="S5" s="172" t="s">
        <v>187</v>
      </c>
      <c r="T5" s="172"/>
      <c r="U5" s="172" t="s">
        <v>157</v>
      </c>
      <c r="V5" s="172"/>
      <c r="W5" s="172"/>
      <c r="X5" s="173" t="s">
        <v>161</v>
      </c>
      <c r="Y5" s="173"/>
      <c r="Z5" s="173"/>
      <c r="AA5" s="173"/>
      <c r="AB5" s="173"/>
      <c r="AC5" s="171"/>
      <c r="AD5" s="171"/>
    </row>
    <row r="6" spans="1:30" ht="159" customHeight="1" thickBot="1">
      <c r="A6" s="175"/>
      <c r="B6" s="176"/>
      <c r="C6" s="177"/>
      <c r="D6" s="152" t="s">
        <v>142</v>
      </c>
      <c r="E6" s="152" t="s">
        <v>143</v>
      </c>
      <c r="F6" s="154" t="s">
        <v>145</v>
      </c>
      <c r="G6" s="154" t="s">
        <v>146</v>
      </c>
      <c r="H6" s="179"/>
      <c r="I6" s="152" t="s">
        <v>172</v>
      </c>
      <c r="J6" s="152" t="s">
        <v>51</v>
      </c>
      <c r="K6" s="152" t="s">
        <v>148</v>
      </c>
      <c r="L6" s="152" t="s">
        <v>150</v>
      </c>
      <c r="M6" s="152" t="s">
        <v>151</v>
      </c>
      <c r="N6" s="152" t="s">
        <v>152</v>
      </c>
      <c r="O6" s="152" t="s">
        <v>153</v>
      </c>
      <c r="P6" s="147" t="s">
        <v>154</v>
      </c>
      <c r="Q6" s="147" t="s">
        <v>155</v>
      </c>
      <c r="R6" s="147" t="s">
        <v>156</v>
      </c>
      <c r="S6" s="147" t="s">
        <v>145</v>
      </c>
      <c r="T6" s="147" t="s">
        <v>146</v>
      </c>
      <c r="U6" s="147" t="s">
        <v>158</v>
      </c>
      <c r="V6" s="147" t="s">
        <v>159</v>
      </c>
      <c r="W6" s="147" t="s">
        <v>160</v>
      </c>
      <c r="X6" s="147" t="s">
        <v>90</v>
      </c>
      <c r="Y6" s="147" t="s">
        <v>91</v>
      </c>
      <c r="Z6" s="147" t="s">
        <v>163</v>
      </c>
      <c r="AA6" s="147" t="s">
        <v>70</v>
      </c>
      <c r="AB6" s="147" t="s">
        <v>162</v>
      </c>
      <c r="AC6" s="171"/>
      <c r="AD6" s="171"/>
    </row>
    <row r="7" spans="1:30" ht="129.75" customHeight="1">
      <c r="A7" s="196" t="s">
        <v>321</v>
      </c>
      <c r="B7" s="199" t="s">
        <v>322</v>
      </c>
      <c r="C7" s="202" t="s">
        <v>323</v>
      </c>
      <c r="D7" s="164" t="s">
        <v>277</v>
      </c>
      <c r="E7" s="159" t="s">
        <v>324</v>
      </c>
      <c r="F7" s="155" t="s">
        <v>25</v>
      </c>
      <c r="G7" s="155"/>
      <c r="H7" s="114" t="s">
        <v>273</v>
      </c>
      <c r="I7" s="159" t="s">
        <v>132</v>
      </c>
      <c r="J7" s="159" t="s">
        <v>132</v>
      </c>
      <c r="K7" s="159" t="s">
        <v>132</v>
      </c>
      <c r="L7" s="161">
        <v>2</v>
      </c>
      <c r="M7" s="161">
        <v>3</v>
      </c>
      <c r="N7" s="161">
        <f>L7*M7</f>
        <v>6</v>
      </c>
      <c r="O7" s="161" t="str">
        <f>IF(N7&gt;20,"MUY ALTO",IF(N7&gt;10,"ALTO",IF(N7&gt;5,"MEDIO","BAJO")))</f>
        <v>MEDIO</v>
      </c>
      <c r="P7" s="161">
        <v>10</v>
      </c>
      <c r="Q7" s="168">
        <f>N7*P7</f>
        <v>60</v>
      </c>
      <c r="R7" s="161" t="str">
        <f>IF(Q7&gt;600,"NO ACEPTABLE",IF(Q7&gt;150,"ACEPTABLE CON CONTROL ESPECIFICO",IF(Q7&gt;40,"MEJORABLE","ACEPTABLE")))</f>
        <v>MEJORABLE</v>
      </c>
      <c r="S7" s="161" t="s">
        <v>25</v>
      </c>
      <c r="T7" s="161"/>
      <c r="U7" s="161">
        <v>4</v>
      </c>
      <c r="V7" s="159" t="s">
        <v>275</v>
      </c>
      <c r="W7" s="159"/>
      <c r="X7" s="157"/>
      <c r="Y7" s="157"/>
      <c r="Z7" s="126" t="s">
        <v>276</v>
      </c>
      <c r="AA7" s="136"/>
      <c r="AB7" s="136"/>
      <c r="AC7" s="171"/>
      <c r="AD7" s="171"/>
    </row>
    <row r="8" spans="1:30" ht="117" customHeight="1" thickBot="1">
      <c r="A8" s="197"/>
      <c r="B8" s="200"/>
      <c r="C8" s="203"/>
      <c r="D8" s="164" t="s">
        <v>294</v>
      </c>
      <c r="E8" s="116" t="s">
        <v>326</v>
      </c>
      <c r="F8" s="132" t="s">
        <v>25</v>
      </c>
      <c r="G8" s="132"/>
      <c r="H8" s="131" t="s">
        <v>295</v>
      </c>
      <c r="I8" s="131" t="s">
        <v>132</v>
      </c>
      <c r="J8" s="131" t="s">
        <v>132</v>
      </c>
      <c r="K8" s="131" t="s">
        <v>132</v>
      </c>
      <c r="L8" s="133">
        <v>2</v>
      </c>
      <c r="M8" s="133">
        <v>2</v>
      </c>
      <c r="N8" s="134">
        <f>L8*M8</f>
        <v>4</v>
      </c>
      <c r="O8" s="161" t="str">
        <f>IF(N8&gt;24,"MUY U15ALTO",IF(N8&gt;10,"ALTO",IF(N8&gt;5,"MEDIO","BAJO")))</f>
        <v>BAJO</v>
      </c>
      <c r="P8" s="134">
        <v>10</v>
      </c>
      <c r="Q8" s="170">
        <f>N8*P8</f>
        <v>40</v>
      </c>
      <c r="R8" s="161" t="str">
        <f aca="true" t="shared" si="0" ref="R8:R20">IF(Q8&gt;600,"NO ACEPTABLE",IF(Q8&gt;150,"ACEPTABLE CON CONTROL ESPECIFICO",IF(Q8&gt;40,"MEJORABLE","ACEPTABLE")))</f>
        <v>ACEPTABLE</v>
      </c>
      <c r="S8" s="134" t="s">
        <v>25</v>
      </c>
      <c r="T8" s="134"/>
      <c r="U8" s="161">
        <v>4</v>
      </c>
      <c r="V8" s="131" t="s">
        <v>325</v>
      </c>
      <c r="W8" s="131"/>
      <c r="X8" s="131"/>
      <c r="Y8" s="131"/>
      <c r="Z8" s="116" t="s">
        <v>296</v>
      </c>
      <c r="AA8" s="131"/>
      <c r="AB8" s="135"/>
      <c r="AC8" s="171"/>
      <c r="AD8" s="171"/>
    </row>
    <row r="9" spans="1:30" ht="117" customHeight="1" thickBot="1">
      <c r="A9" s="197"/>
      <c r="B9" s="200"/>
      <c r="C9" s="203"/>
      <c r="D9" s="164" t="s">
        <v>294</v>
      </c>
      <c r="E9" s="116" t="s">
        <v>293</v>
      </c>
      <c r="F9" s="132" t="s">
        <v>25</v>
      </c>
      <c r="G9" s="132"/>
      <c r="H9" s="131" t="s">
        <v>295</v>
      </c>
      <c r="I9" s="131" t="s">
        <v>132</v>
      </c>
      <c r="J9" s="131" t="s">
        <v>132</v>
      </c>
      <c r="K9" s="131" t="s">
        <v>132</v>
      </c>
      <c r="L9" s="133">
        <v>2</v>
      </c>
      <c r="M9" s="133">
        <v>2</v>
      </c>
      <c r="N9" s="134">
        <f>L9*M9</f>
        <v>4</v>
      </c>
      <c r="O9" s="161" t="str">
        <f>IF(N9&gt;24,"MUY U15ALTO",IF(N9&gt;10,"ALTO",IF(N9&gt;5,"MEDIO","BAJO")))</f>
        <v>BAJO</v>
      </c>
      <c r="P9" s="134">
        <v>10</v>
      </c>
      <c r="Q9" s="170">
        <f>N9*P9</f>
        <v>40</v>
      </c>
      <c r="R9" s="161" t="str">
        <f t="shared" si="0"/>
        <v>ACEPTABLE</v>
      </c>
      <c r="S9" s="134" t="s">
        <v>25</v>
      </c>
      <c r="T9" s="134"/>
      <c r="U9" s="161">
        <v>4</v>
      </c>
      <c r="V9" s="131" t="s">
        <v>325</v>
      </c>
      <c r="W9" s="131"/>
      <c r="X9" s="131"/>
      <c r="Y9" s="131"/>
      <c r="Z9" s="116" t="s">
        <v>296</v>
      </c>
      <c r="AA9" s="131"/>
      <c r="AB9" s="135"/>
      <c r="AC9" s="171"/>
      <c r="AD9" s="171"/>
    </row>
    <row r="10" spans="1:30" ht="160.5" customHeight="1">
      <c r="A10" s="197"/>
      <c r="B10" s="200"/>
      <c r="C10" s="203"/>
      <c r="D10" s="164" t="s">
        <v>264</v>
      </c>
      <c r="E10" s="166" t="s">
        <v>267</v>
      </c>
      <c r="F10" s="155" t="s">
        <v>25</v>
      </c>
      <c r="G10" s="155"/>
      <c r="H10" s="114" t="s">
        <v>72</v>
      </c>
      <c r="I10" s="159" t="s">
        <v>132</v>
      </c>
      <c r="J10" s="159" t="s">
        <v>132</v>
      </c>
      <c r="K10" s="159" t="s">
        <v>132</v>
      </c>
      <c r="L10" s="161">
        <v>2</v>
      </c>
      <c r="M10" s="161">
        <v>3</v>
      </c>
      <c r="N10" s="161">
        <f aca="true" t="shared" si="1" ref="N10:N18">L10*M10</f>
        <v>6</v>
      </c>
      <c r="O10" s="161" t="str">
        <f>IF(N10&gt;20,"MUY ALTO",IF(N10&gt;10,"ALTO",IF(N10&gt;5,"MEDIO","BAJO")))</f>
        <v>MEDIO</v>
      </c>
      <c r="P10" s="161">
        <v>25</v>
      </c>
      <c r="Q10" s="168">
        <f aca="true" t="shared" si="2" ref="Q10:Q18">N10*P10</f>
        <v>150</v>
      </c>
      <c r="R10" s="161" t="str">
        <f t="shared" si="0"/>
        <v>MEJORABLE</v>
      </c>
      <c r="S10" s="161" t="s">
        <v>25</v>
      </c>
      <c r="T10" s="161"/>
      <c r="U10" s="161">
        <v>4</v>
      </c>
      <c r="V10" s="159" t="s">
        <v>278</v>
      </c>
      <c r="W10" s="159"/>
      <c r="X10" s="157"/>
      <c r="Y10" s="157" t="s">
        <v>279</v>
      </c>
      <c r="Z10" s="157" t="s">
        <v>327</v>
      </c>
      <c r="AA10" s="163"/>
      <c r="AB10" s="163"/>
      <c r="AC10" s="171"/>
      <c r="AD10" s="171"/>
    </row>
    <row r="11" spans="1:30" ht="160.5" customHeight="1" thickBot="1">
      <c r="A11" s="197"/>
      <c r="B11" s="200"/>
      <c r="C11" s="203"/>
      <c r="D11" s="164" t="s">
        <v>264</v>
      </c>
      <c r="E11" s="166" t="s">
        <v>328</v>
      </c>
      <c r="F11" s="155" t="s">
        <v>25</v>
      </c>
      <c r="G11" s="155"/>
      <c r="H11" s="114" t="s">
        <v>72</v>
      </c>
      <c r="I11" s="159" t="s">
        <v>132</v>
      </c>
      <c r="J11" s="159" t="s">
        <v>132</v>
      </c>
      <c r="K11" s="159" t="s">
        <v>132</v>
      </c>
      <c r="L11" s="161">
        <v>2</v>
      </c>
      <c r="M11" s="161">
        <v>3</v>
      </c>
      <c r="N11" s="161">
        <f t="shared" si="1"/>
        <v>6</v>
      </c>
      <c r="O11" s="161" t="str">
        <f>IF(N11&gt;20,"MUY ALTO",IF(N11&gt;10,"ALTO",IF(N11&gt;5,"MEDIO","BAJO")))</f>
        <v>MEDIO</v>
      </c>
      <c r="P11" s="161">
        <v>10</v>
      </c>
      <c r="Q11" s="168">
        <f t="shared" si="2"/>
        <v>60</v>
      </c>
      <c r="R11" s="161" t="str">
        <f t="shared" si="0"/>
        <v>MEJORABLE</v>
      </c>
      <c r="S11" s="161" t="s">
        <v>25</v>
      </c>
      <c r="T11" s="161"/>
      <c r="U11" s="161">
        <v>4</v>
      </c>
      <c r="V11" s="159" t="s">
        <v>278</v>
      </c>
      <c r="W11" s="159"/>
      <c r="X11" s="157"/>
      <c r="Y11" s="157"/>
      <c r="Z11" s="157" t="s">
        <v>280</v>
      </c>
      <c r="AA11" s="163"/>
      <c r="AB11" s="163"/>
      <c r="AC11" s="171"/>
      <c r="AD11" s="171"/>
    </row>
    <row r="12" spans="1:30" ht="188.25" customHeight="1" thickBot="1">
      <c r="A12" s="197"/>
      <c r="B12" s="200"/>
      <c r="C12" s="203"/>
      <c r="D12" s="165" t="s">
        <v>265</v>
      </c>
      <c r="E12" s="167" t="s">
        <v>329</v>
      </c>
      <c r="F12" s="148" t="s">
        <v>25</v>
      </c>
      <c r="G12" s="148"/>
      <c r="H12" s="127" t="s">
        <v>282</v>
      </c>
      <c r="I12" s="118" t="s">
        <v>132</v>
      </c>
      <c r="J12" s="118" t="s">
        <v>132</v>
      </c>
      <c r="K12" s="118" t="s">
        <v>132</v>
      </c>
      <c r="L12" s="123">
        <v>2</v>
      </c>
      <c r="M12" s="123">
        <v>4</v>
      </c>
      <c r="N12" s="123">
        <f>L12*M12</f>
        <v>8</v>
      </c>
      <c r="O12" s="161" t="str">
        <f>IF(N12&gt;24,"MUY U15ALTO",IF(N12&gt;10,"ALTO",IF(N12&gt;5,"MEDIO","BAJO")))</f>
        <v>MEDIO</v>
      </c>
      <c r="P12" s="123">
        <v>25</v>
      </c>
      <c r="Q12" s="169">
        <f>N12*P12</f>
        <v>200</v>
      </c>
      <c r="R12" s="161" t="str">
        <f t="shared" si="0"/>
        <v>ACEPTABLE CON CONTROL ESPECIFICO</v>
      </c>
      <c r="S12" s="123" t="s">
        <v>25</v>
      </c>
      <c r="T12" s="123"/>
      <c r="U12" s="161">
        <v>4</v>
      </c>
      <c r="V12" s="127" t="s">
        <v>283</v>
      </c>
      <c r="W12" s="127"/>
      <c r="X12" s="117"/>
      <c r="Y12" s="117"/>
      <c r="Z12" s="117" t="s">
        <v>332</v>
      </c>
      <c r="AA12" s="117"/>
      <c r="AB12" s="117"/>
      <c r="AC12" s="171"/>
      <c r="AD12" s="171"/>
    </row>
    <row r="13" spans="1:30" ht="129.75" customHeight="1">
      <c r="A13" s="197"/>
      <c r="B13" s="200"/>
      <c r="C13" s="203"/>
      <c r="D13" s="165" t="s">
        <v>265</v>
      </c>
      <c r="E13" s="167" t="s">
        <v>330</v>
      </c>
      <c r="F13" s="148" t="s">
        <v>25</v>
      </c>
      <c r="G13" s="148"/>
      <c r="H13" s="127" t="s">
        <v>331</v>
      </c>
      <c r="I13" s="118" t="s">
        <v>132</v>
      </c>
      <c r="J13" s="118" t="s">
        <v>132</v>
      </c>
      <c r="K13" s="118" t="s">
        <v>132</v>
      </c>
      <c r="L13" s="123">
        <v>2</v>
      </c>
      <c r="M13" s="123">
        <v>4</v>
      </c>
      <c r="N13" s="123">
        <f>L13*M13</f>
        <v>8</v>
      </c>
      <c r="O13" s="161" t="str">
        <f>IF(N13&gt;24,"MUY U15ALTO",IF(N13&gt;10,"ALTO",IF(N13&gt;5,"MEDIO","BAJO")))</f>
        <v>MEDIO</v>
      </c>
      <c r="P13" s="123">
        <v>25</v>
      </c>
      <c r="Q13" s="169">
        <f>N13*P13</f>
        <v>200</v>
      </c>
      <c r="R13" s="161" t="str">
        <f t="shared" si="0"/>
        <v>ACEPTABLE CON CONTROL ESPECIFICO</v>
      </c>
      <c r="S13" s="123" t="s">
        <v>25</v>
      </c>
      <c r="T13" s="123"/>
      <c r="U13" s="161">
        <v>4</v>
      </c>
      <c r="V13" s="127" t="s">
        <v>283</v>
      </c>
      <c r="W13" s="127"/>
      <c r="X13" s="117"/>
      <c r="Y13" s="117"/>
      <c r="Z13" s="117" t="s">
        <v>333</v>
      </c>
      <c r="AA13" s="117"/>
      <c r="AB13" s="117"/>
      <c r="AC13" s="171"/>
      <c r="AD13" s="171"/>
    </row>
    <row r="14" spans="1:30" ht="111.75" customHeight="1">
      <c r="A14" s="197"/>
      <c r="B14" s="200"/>
      <c r="C14" s="203"/>
      <c r="D14" s="165" t="s">
        <v>266</v>
      </c>
      <c r="E14" s="167" t="s">
        <v>270</v>
      </c>
      <c r="F14" s="155" t="s">
        <v>25</v>
      </c>
      <c r="G14" s="155"/>
      <c r="H14" s="114" t="s">
        <v>285</v>
      </c>
      <c r="I14" s="114" t="s">
        <v>132</v>
      </c>
      <c r="J14" s="114" t="s">
        <v>132</v>
      </c>
      <c r="K14" s="114" t="s">
        <v>132</v>
      </c>
      <c r="L14" s="161">
        <v>2</v>
      </c>
      <c r="M14" s="161">
        <v>2</v>
      </c>
      <c r="N14" s="161">
        <f t="shared" si="1"/>
        <v>4</v>
      </c>
      <c r="O14" s="161" t="str">
        <f>IF(N14&gt;20,"MUY ALTO",IF(N14&gt;10,"ALTO",IF(N14&gt;5,"MEDIO","BAJO")))</f>
        <v>BAJO</v>
      </c>
      <c r="P14" s="161">
        <v>25</v>
      </c>
      <c r="Q14" s="168">
        <f t="shared" si="2"/>
        <v>100</v>
      </c>
      <c r="R14" s="161" t="str">
        <f t="shared" si="0"/>
        <v>MEJORABLE</v>
      </c>
      <c r="S14" s="161" t="s">
        <v>25</v>
      </c>
      <c r="T14" s="161"/>
      <c r="U14" s="161">
        <v>4</v>
      </c>
      <c r="V14" s="114" t="s">
        <v>285</v>
      </c>
      <c r="W14" s="159"/>
      <c r="X14" s="157"/>
      <c r="Y14" s="157"/>
      <c r="Z14" s="157" t="s">
        <v>334</v>
      </c>
      <c r="AA14" s="157"/>
      <c r="AB14" s="157"/>
      <c r="AC14" s="171"/>
      <c r="AD14" s="171"/>
    </row>
    <row r="15" spans="1:30" ht="111.75" customHeight="1">
      <c r="A15" s="197"/>
      <c r="B15" s="200"/>
      <c r="C15" s="203"/>
      <c r="D15" s="165" t="s">
        <v>266</v>
      </c>
      <c r="E15" s="167" t="s">
        <v>271</v>
      </c>
      <c r="F15" s="155" t="s">
        <v>25</v>
      </c>
      <c r="G15" s="155"/>
      <c r="H15" s="157" t="s">
        <v>288</v>
      </c>
      <c r="I15" s="159" t="s">
        <v>132</v>
      </c>
      <c r="J15" s="114" t="s">
        <v>132</v>
      </c>
      <c r="K15" s="114" t="s">
        <v>132</v>
      </c>
      <c r="L15" s="161">
        <v>2</v>
      </c>
      <c r="M15" s="161">
        <v>2</v>
      </c>
      <c r="N15" s="161">
        <f t="shared" si="1"/>
        <v>4</v>
      </c>
      <c r="O15" s="161" t="str">
        <f>IF(N15&gt;20,"MUY ALTO",IF(N15&gt;10,"ALTO",IF(N15&gt;5,"MEDIO","BAJO")))</f>
        <v>BAJO</v>
      </c>
      <c r="P15" s="161">
        <v>10</v>
      </c>
      <c r="Q15" s="168">
        <f t="shared" si="2"/>
        <v>40</v>
      </c>
      <c r="R15" s="161" t="str">
        <f t="shared" si="0"/>
        <v>ACEPTABLE</v>
      </c>
      <c r="S15" s="161" t="s">
        <v>25</v>
      </c>
      <c r="T15" s="161"/>
      <c r="U15" s="161">
        <v>4</v>
      </c>
      <c r="V15" s="159" t="s">
        <v>289</v>
      </c>
      <c r="W15" s="159"/>
      <c r="X15" s="157"/>
      <c r="Y15" s="157"/>
      <c r="Z15" s="157" t="s">
        <v>287</v>
      </c>
      <c r="AA15" s="157"/>
      <c r="AB15" s="157"/>
      <c r="AC15" s="171"/>
      <c r="AD15" s="171"/>
    </row>
    <row r="16" spans="1:30" ht="159.75" customHeight="1">
      <c r="A16" s="197"/>
      <c r="B16" s="200"/>
      <c r="C16" s="203"/>
      <c r="D16" s="165" t="s">
        <v>266</v>
      </c>
      <c r="E16" s="167" t="s">
        <v>297</v>
      </c>
      <c r="F16" s="155" t="s">
        <v>25</v>
      </c>
      <c r="G16" s="155"/>
      <c r="H16" s="157" t="s">
        <v>298</v>
      </c>
      <c r="I16" s="114" t="s">
        <v>132</v>
      </c>
      <c r="J16" s="114" t="s">
        <v>132</v>
      </c>
      <c r="K16" s="114" t="s">
        <v>132</v>
      </c>
      <c r="L16" s="161">
        <v>2</v>
      </c>
      <c r="M16" s="161">
        <v>2</v>
      </c>
      <c r="N16" s="161">
        <f t="shared" si="1"/>
        <v>4</v>
      </c>
      <c r="O16" s="161" t="str">
        <f>IF(N16&gt;20,"MUY ALTO",IF(N16&gt;10,"ALTO",IF(N16&gt;5,"MEDIO","BAJO")))</f>
        <v>BAJO</v>
      </c>
      <c r="P16" s="161">
        <v>25</v>
      </c>
      <c r="Q16" s="168">
        <f t="shared" si="2"/>
        <v>100</v>
      </c>
      <c r="R16" s="161" t="str">
        <f t="shared" si="0"/>
        <v>MEJORABLE</v>
      </c>
      <c r="S16" s="161" t="s">
        <v>25</v>
      </c>
      <c r="T16" s="161"/>
      <c r="U16" s="161">
        <v>4</v>
      </c>
      <c r="V16" s="159" t="s">
        <v>299</v>
      </c>
      <c r="W16" s="159"/>
      <c r="X16" s="157"/>
      <c r="Y16" s="157"/>
      <c r="Z16" s="157" t="s">
        <v>304</v>
      </c>
      <c r="AA16" s="157"/>
      <c r="AB16" s="157"/>
      <c r="AC16" s="171"/>
      <c r="AD16" s="171"/>
    </row>
    <row r="17" spans="1:30" ht="159.75" customHeight="1">
      <c r="A17" s="197"/>
      <c r="B17" s="200"/>
      <c r="C17" s="203"/>
      <c r="D17" s="165" t="s">
        <v>266</v>
      </c>
      <c r="E17" s="167" t="s">
        <v>272</v>
      </c>
      <c r="F17" s="155" t="s">
        <v>25</v>
      </c>
      <c r="G17" s="155"/>
      <c r="H17" s="157" t="s">
        <v>290</v>
      </c>
      <c r="I17" s="114" t="s">
        <v>132</v>
      </c>
      <c r="J17" s="114" t="s">
        <v>132</v>
      </c>
      <c r="K17" s="114" t="s">
        <v>132</v>
      </c>
      <c r="L17" s="161">
        <v>2</v>
      </c>
      <c r="M17" s="161">
        <v>2</v>
      </c>
      <c r="N17" s="161">
        <f t="shared" si="1"/>
        <v>4</v>
      </c>
      <c r="O17" s="161" t="str">
        <f>IF(N17&gt;20,"MUY ALTO",IF(N17&gt;10,"ALTO",IF(N17&gt;5,"MEDIO","BAJO")))</f>
        <v>BAJO</v>
      </c>
      <c r="P17" s="161">
        <v>10</v>
      </c>
      <c r="Q17" s="168">
        <f t="shared" si="2"/>
        <v>40</v>
      </c>
      <c r="R17" s="161" t="str">
        <f t="shared" si="0"/>
        <v>ACEPTABLE</v>
      </c>
      <c r="S17" s="161" t="s">
        <v>25</v>
      </c>
      <c r="T17" s="161"/>
      <c r="U17" s="161">
        <v>4</v>
      </c>
      <c r="V17" s="159" t="s">
        <v>290</v>
      </c>
      <c r="W17" s="159"/>
      <c r="X17" s="157"/>
      <c r="Y17" s="157"/>
      <c r="Z17" s="157" t="s">
        <v>287</v>
      </c>
      <c r="AA17" s="157"/>
      <c r="AB17" s="157"/>
      <c r="AC17" s="171"/>
      <c r="AD17" s="171"/>
    </row>
    <row r="18" spans="1:30" ht="111.75" customHeight="1" thickBot="1">
      <c r="A18" s="197"/>
      <c r="B18" s="200"/>
      <c r="C18" s="203"/>
      <c r="D18" s="165" t="s">
        <v>266</v>
      </c>
      <c r="E18" s="124" t="s">
        <v>257</v>
      </c>
      <c r="F18" s="155" t="s">
        <v>25</v>
      </c>
      <c r="G18" s="155"/>
      <c r="H18" s="157" t="s">
        <v>311</v>
      </c>
      <c r="I18" s="159" t="s">
        <v>312</v>
      </c>
      <c r="J18" s="114" t="s">
        <v>132</v>
      </c>
      <c r="K18" s="114" t="s">
        <v>132</v>
      </c>
      <c r="L18" s="161">
        <v>2</v>
      </c>
      <c r="M18" s="161">
        <v>3</v>
      </c>
      <c r="N18" s="161">
        <f t="shared" si="1"/>
        <v>6</v>
      </c>
      <c r="O18" s="161" t="str">
        <f>IF(N18&gt;20,"MUY ALTO",IF(N18&gt;10,"ALTO",IF(N18&gt;5,"MEDIO","BAJO")))</f>
        <v>MEDIO</v>
      </c>
      <c r="P18" s="161">
        <v>60</v>
      </c>
      <c r="Q18" s="168">
        <f t="shared" si="2"/>
        <v>360</v>
      </c>
      <c r="R18" s="161" t="str">
        <f t="shared" si="0"/>
        <v>ACEPTABLE CON CONTROL ESPECIFICO</v>
      </c>
      <c r="S18" s="161" t="s">
        <v>25</v>
      </c>
      <c r="T18" s="161"/>
      <c r="U18" s="161">
        <v>1</v>
      </c>
      <c r="V18" s="159" t="s">
        <v>309</v>
      </c>
      <c r="W18" s="159"/>
      <c r="X18" s="157"/>
      <c r="Y18" s="157"/>
      <c r="Z18" s="157" t="s">
        <v>313</v>
      </c>
      <c r="AA18" s="157"/>
      <c r="AB18" s="157"/>
      <c r="AC18" s="149"/>
      <c r="AD18" s="149"/>
    </row>
    <row r="19" spans="1:30" ht="129.75" customHeight="1">
      <c r="A19" s="197"/>
      <c r="B19" s="200"/>
      <c r="C19" s="203"/>
      <c r="D19" s="165" t="s">
        <v>316</v>
      </c>
      <c r="E19" s="114" t="s">
        <v>317</v>
      </c>
      <c r="F19" s="148" t="s">
        <v>241</v>
      </c>
      <c r="G19" s="148"/>
      <c r="H19" s="159" t="s">
        <v>318</v>
      </c>
      <c r="I19" s="118" t="s">
        <v>132</v>
      </c>
      <c r="J19" s="118" t="s">
        <v>132</v>
      </c>
      <c r="K19" s="118" t="s">
        <v>132</v>
      </c>
      <c r="L19" s="123">
        <v>2</v>
      </c>
      <c r="M19" s="123">
        <v>3</v>
      </c>
      <c r="N19" s="123">
        <f>L19*M19</f>
        <v>6</v>
      </c>
      <c r="O19" s="161" t="str">
        <f>IF(N19&gt;24,"MUY U15ALTO",IF(N19&gt;10,"ALTO",IF(N19&gt;5,"MEDIO","BAJO")))</f>
        <v>MEDIO</v>
      </c>
      <c r="P19" s="123">
        <v>25</v>
      </c>
      <c r="Q19" s="169">
        <f>N19*P19</f>
        <v>150</v>
      </c>
      <c r="R19" s="161" t="str">
        <f t="shared" si="0"/>
        <v>MEJORABLE</v>
      </c>
      <c r="S19" s="123" t="s">
        <v>25</v>
      </c>
      <c r="T19" s="123"/>
      <c r="U19" s="161">
        <v>4</v>
      </c>
      <c r="V19" s="127" t="s">
        <v>319</v>
      </c>
      <c r="W19" s="127"/>
      <c r="X19" s="117"/>
      <c r="Y19" s="117"/>
      <c r="Z19" s="117" t="s">
        <v>320</v>
      </c>
      <c r="AA19" s="117"/>
      <c r="AB19" s="117"/>
      <c r="AC19" s="149"/>
      <c r="AD19" s="149"/>
    </row>
    <row r="20" spans="1:30" ht="117" customHeight="1" thickBot="1">
      <c r="A20" s="198"/>
      <c r="B20" s="201"/>
      <c r="C20" s="204"/>
      <c r="D20" s="165" t="s">
        <v>307</v>
      </c>
      <c r="E20" s="116" t="s">
        <v>308</v>
      </c>
      <c r="F20" s="132" t="s">
        <v>25</v>
      </c>
      <c r="G20" s="132"/>
      <c r="H20" s="131" t="s">
        <v>256</v>
      </c>
      <c r="I20" s="131" t="s">
        <v>132</v>
      </c>
      <c r="J20" s="131" t="s">
        <v>132</v>
      </c>
      <c r="K20" s="131" t="s">
        <v>132</v>
      </c>
      <c r="L20" s="133">
        <v>2</v>
      </c>
      <c r="M20" s="133">
        <v>3</v>
      </c>
      <c r="N20" s="134">
        <f>L20*M20</f>
        <v>6</v>
      </c>
      <c r="O20" s="161" t="str">
        <f>IF(N20&gt;24,"MUY U15ALTO",IF(N20&gt;10,"ALTO",IF(N20&gt;5,"MEDIO","BAJO")))</f>
        <v>MEDIO</v>
      </c>
      <c r="P20" s="134">
        <v>60</v>
      </c>
      <c r="Q20" s="170">
        <f>N20*P20</f>
        <v>360</v>
      </c>
      <c r="R20" s="161" t="str">
        <f t="shared" si="0"/>
        <v>ACEPTABLE CON CONTROL ESPECIFICO</v>
      </c>
      <c r="S20" s="134" t="s">
        <v>25</v>
      </c>
      <c r="T20" s="134"/>
      <c r="U20" s="161">
        <v>4</v>
      </c>
      <c r="V20" s="131" t="s">
        <v>309</v>
      </c>
      <c r="W20" s="131"/>
      <c r="X20" s="131"/>
      <c r="Y20" s="131"/>
      <c r="Z20" s="116" t="s">
        <v>310</v>
      </c>
      <c r="AA20" s="131"/>
      <c r="AB20" s="135"/>
      <c r="AC20" s="144"/>
      <c r="AD20" s="144"/>
    </row>
    <row r="21" spans="29:30" ht="12.75">
      <c r="AC21" s="151"/>
      <c r="AD21" s="151"/>
    </row>
    <row r="25" ht="12.75">
      <c r="Y25" s="63"/>
    </row>
  </sheetData>
  <sheetProtection/>
  <mergeCells count="20">
    <mergeCell ref="A1:C4"/>
    <mergeCell ref="D1:W4"/>
    <mergeCell ref="X1:AB1"/>
    <mergeCell ref="X2:AB2"/>
    <mergeCell ref="X3:AB4"/>
    <mergeCell ref="A7:A20"/>
    <mergeCell ref="B7:B20"/>
    <mergeCell ref="C7:C20"/>
    <mergeCell ref="I5:K5"/>
    <mergeCell ref="L5:R5"/>
    <mergeCell ref="AC5:AD17"/>
    <mergeCell ref="S5:T5"/>
    <mergeCell ref="U5:W5"/>
    <mergeCell ref="X5:AB5"/>
    <mergeCell ref="A5:A6"/>
    <mergeCell ref="B5:B6"/>
    <mergeCell ref="C5:C6"/>
    <mergeCell ref="D5:E5"/>
    <mergeCell ref="F5:G5"/>
    <mergeCell ref="H5:H6"/>
  </mergeCells>
  <conditionalFormatting sqref="O7">
    <cfRule type="containsText" priority="5" dxfId="1" operator="containsText" stopIfTrue="1" text="MUY ALTO">
      <formula>NOT(ISERROR(SEARCH("MUY ALTO",O7)))</formula>
    </cfRule>
    <cfRule type="containsText" priority="6" dxfId="1" operator="containsText" stopIfTrue="1" text="ALTO">
      <formula>NOT(ISERROR(SEARCH("ALTO",O7)))</formula>
    </cfRule>
    <cfRule type="containsText" priority="7" dxfId="0" operator="containsText" stopIfTrue="1" text="MEDIO">
      <formula>NOT(ISERROR(SEARCH("MEDIO",O7)))</formula>
    </cfRule>
    <cfRule type="containsText" priority="8" dxfId="33" operator="containsText" stopIfTrue="1" text="BAJO">
      <formula>NOT(ISERROR(SEARCH("BAJO",O7)))</formula>
    </cfRule>
  </conditionalFormatting>
  <conditionalFormatting sqref="O8:O20">
    <cfRule type="containsText" priority="1" dxfId="1" operator="containsText" stopIfTrue="1" text="MUY ALTO">
      <formula>NOT(ISERROR(SEARCH("MUY ALTO",O8)))</formula>
    </cfRule>
    <cfRule type="containsText" priority="2" dxfId="1" operator="containsText" stopIfTrue="1" text="ALTO">
      <formula>NOT(ISERROR(SEARCH("ALTO",O8)))</formula>
    </cfRule>
    <cfRule type="containsText" priority="3" dxfId="0" operator="containsText" stopIfTrue="1" text="MEDIO">
      <formula>NOT(ISERROR(SEARCH("MEDIO",O8)))</formula>
    </cfRule>
    <cfRule type="containsText" priority="4" dxfId="33" operator="containsText" stopIfTrue="1" text="BAJO">
      <formula>NOT(ISERROR(SEARCH("BAJO",O8)))</formula>
    </cfRule>
  </conditionalFormatting>
  <printOptions/>
  <pageMargins left="0.7480314960629921" right="0.7480314960629921" top="0.984251968503937" bottom="0.984251968503937" header="0" footer="0"/>
  <pageSetup horizontalDpi="300" verticalDpi="300" orientation="landscape" paperSize="9" scale="30" r:id="rId2"/>
  <colBreaks count="1" manualBreakCount="1">
    <brk id="28" min="4" max="1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AE14"/>
  <sheetViews>
    <sheetView tabSelected="1" view="pageBreakPreview" zoomScale="70" zoomScaleNormal="80" zoomScaleSheetLayoutView="70" zoomScalePageLayoutView="0" workbookViewId="0" topLeftCell="A1">
      <selection activeCell="Y3" sqref="Y3:AC4"/>
    </sheetView>
  </sheetViews>
  <sheetFormatPr defaultColWidth="11.421875" defaultRowHeight="15"/>
  <cols>
    <col min="1" max="3" width="17.8515625" style="2" customWidth="1"/>
    <col min="4" max="4" width="18.7109375" style="2" customWidth="1"/>
    <col min="5" max="5" width="11.7109375" style="2" customWidth="1"/>
    <col min="6" max="6" width="24.28125" style="2" customWidth="1"/>
    <col min="7" max="7" width="9.140625" style="2" customWidth="1"/>
    <col min="8" max="8" width="8.421875" style="2" customWidth="1"/>
    <col min="9" max="9" width="24.8515625" style="2" customWidth="1"/>
    <col min="10" max="10" width="16.8515625" style="2" customWidth="1"/>
    <col min="11" max="11" width="15.7109375" style="2" customWidth="1"/>
    <col min="12" max="12" width="18.8515625" style="2" customWidth="1"/>
    <col min="13" max="13" width="5.57421875" style="2" customWidth="1"/>
    <col min="14" max="14" width="4.28125" style="2" customWidth="1"/>
    <col min="15" max="15" width="9.140625" style="2" customWidth="1"/>
    <col min="16" max="16" width="11.57421875" style="2" customWidth="1"/>
    <col min="17" max="18" width="4.8515625" style="2" customWidth="1"/>
    <col min="19" max="19" width="26.28125" style="2" customWidth="1"/>
    <col min="20" max="20" width="6.00390625" style="2" customWidth="1"/>
    <col min="21" max="21" width="6.57421875" style="2" customWidth="1"/>
    <col min="22" max="22" width="15.140625" style="2" customWidth="1"/>
    <col min="23" max="23" width="22.28125" style="2" customWidth="1"/>
    <col min="24" max="24" width="11.421875" style="2" customWidth="1"/>
    <col min="25" max="25" width="23.57421875" style="2" customWidth="1"/>
    <col min="26" max="26" width="16.8515625" style="3" customWidth="1"/>
    <col min="27" max="27" width="29.57421875" style="2" customWidth="1"/>
    <col min="28" max="28" width="16.7109375" style="2" customWidth="1"/>
    <col min="29" max="29" width="17.140625" style="2" customWidth="1"/>
    <col min="30" max="30" width="26.140625" style="2" customWidth="1"/>
    <col min="31" max="31" width="19.57421875" style="2" customWidth="1"/>
    <col min="32" max="16384" width="11.421875" style="2" customWidth="1"/>
  </cols>
  <sheetData>
    <row r="1" spans="1:29" ht="24.75" customHeight="1">
      <c r="A1" s="183"/>
      <c r="B1" s="183"/>
      <c r="C1" s="183"/>
      <c r="D1" s="338" t="s">
        <v>335</v>
      </c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195" t="s">
        <v>378</v>
      </c>
      <c r="Z1" s="195"/>
      <c r="AA1" s="195"/>
      <c r="AB1" s="195"/>
      <c r="AC1" s="195"/>
    </row>
    <row r="2" spans="1:29" ht="42.75" customHeight="1">
      <c r="A2" s="183"/>
      <c r="B2" s="183"/>
      <c r="C2" s="183"/>
      <c r="D2" s="340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36" t="s">
        <v>379</v>
      </c>
      <c r="Z2" s="337"/>
      <c r="AA2" s="337"/>
      <c r="AB2" s="337"/>
      <c r="AC2" s="337"/>
    </row>
    <row r="3" spans="1:29" ht="20.25" customHeight="1">
      <c r="A3" s="183"/>
      <c r="B3" s="183"/>
      <c r="C3" s="183"/>
      <c r="D3" s="340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195" t="s">
        <v>380</v>
      </c>
      <c r="Z3" s="195"/>
      <c r="AA3" s="195"/>
      <c r="AB3" s="195"/>
      <c r="AC3" s="195"/>
    </row>
    <row r="4" spans="1:29" ht="19.5" customHeight="1">
      <c r="A4" s="183"/>
      <c r="B4" s="183"/>
      <c r="C4" s="183"/>
      <c r="D4" s="342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195"/>
      <c r="Z4" s="195"/>
      <c r="AA4" s="195"/>
      <c r="AB4" s="195"/>
      <c r="AC4" s="195"/>
    </row>
    <row r="5" spans="1:31" s="115" customFormat="1" ht="57" customHeight="1">
      <c r="A5" s="172" t="s">
        <v>138</v>
      </c>
      <c r="B5" s="172" t="s">
        <v>139</v>
      </c>
      <c r="C5" s="172" t="s">
        <v>140</v>
      </c>
      <c r="D5" s="172" t="s">
        <v>141</v>
      </c>
      <c r="E5" s="172"/>
      <c r="F5" s="172"/>
      <c r="G5" s="172" t="s">
        <v>144</v>
      </c>
      <c r="H5" s="172"/>
      <c r="I5" s="178" t="s">
        <v>5</v>
      </c>
      <c r="J5" s="178" t="s">
        <v>147</v>
      </c>
      <c r="K5" s="178"/>
      <c r="L5" s="178"/>
      <c r="M5" s="172" t="s">
        <v>149</v>
      </c>
      <c r="N5" s="172"/>
      <c r="O5" s="172"/>
      <c r="P5" s="172"/>
      <c r="Q5" s="172"/>
      <c r="R5" s="172"/>
      <c r="S5" s="172"/>
      <c r="T5" s="172" t="s">
        <v>187</v>
      </c>
      <c r="U5" s="172"/>
      <c r="V5" s="172" t="s">
        <v>157</v>
      </c>
      <c r="W5" s="172"/>
      <c r="X5" s="172"/>
      <c r="Y5" s="173" t="s">
        <v>161</v>
      </c>
      <c r="Z5" s="173"/>
      <c r="AA5" s="173"/>
      <c r="AB5" s="173"/>
      <c r="AC5" s="173"/>
      <c r="AD5" s="250"/>
      <c r="AE5" s="250"/>
    </row>
    <row r="6" spans="1:31" s="115" customFormat="1" ht="112.5" customHeight="1">
      <c r="A6" s="172"/>
      <c r="B6" s="172"/>
      <c r="C6" s="172"/>
      <c r="D6" s="329" t="s">
        <v>142</v>
      </c>
      <c r="E6" s="329"/>
      <c r="F6" s="141" t="s">
        <v>143</v>
      </c>
      <c r="G6" s="142" t="s">
        <v>145</v>
      </c>
      <c r="H6" s="142" t="s">
        <v>146</v>
      </c>
      <c r="I6" s="178"/>
      <c r="J6" s="141" t="s">
        <v>172</v>
      </c>
      <c r="K6" s="141" t="s">
        <v>51</v>
      </c>
      <c r="L6" s="141" t="s">
        <v>148</v>
      </c>
      <c r="M6" s="141" t="s">
        <v>150</v>
      </c>
      <c r="N6" s="141" t="s">
        <v>151</v>
      </c>
      <c r="O6" s="141" t="s">
        <v>152</v>
      </c>
      <c r="P6" s="141" t="s">
        <v>153</v>
      </c>
      <c r="Q6" s="143" t="s">
        <v>154</v>
      </c>
      <c r="R6" s="143" t="s">
        <v>155</v>
      </c>
      <c r="S6" s="143" t="s">
        <v>156</v>
      </c>
      <c r="T6" s="143" t="s">
        <v>145</v>
      </c>
      <c r="U6" s="143" t="s">
        <v>146</v>
      </c>
      <c r="V6" s="143" t="s">
        <v>158</v>
      </c>
      <c r="W6" s="143" t="s">
        <v>159</v>
      </c>
      <c r="X6" s="143" t="s">
        <v>160</v>
      </c>
      <c r="Y6" s="143" t="s">
        <v>90</v>
      </c>
      <c r="Z6" s="143" t="s">
        <v>91</v>
      </c>
      <c r="AA6" s="143" t="s">
        <v>163</v>
      </c>
      <c r="AB6" s="143" t="s">
        <v>70</v>
      </c>
      <c r="AC6" s="143" t="s">
        <v>162</v>
      </c>
      <c r="AD6" s="250"/>
      <c r="AE6" s="250"/>
    </row>
    <row r="7" spans="1:31" s="63" customFormat="1" ht="129.75" customHeight="1">
      <c r="A7" s="335" t="s">
        <v>366</v>
      </c>
      <c r="B7" s="335" t="s">
        <v>258</v>
      </c>
      <c r="C7" s="335" t="s">
        <v>259</v>
      </c>
      <c r="D7" s="344" t="s">
        <v>85</v>
      </c>
      <c r="E7" s="344"/>
      <c r="F7" s="121" t="s">
        <v>367</v>
      </c>
      <c r="G7" s="120" t="s">
        <v>25</v>
      </c>
      <c r="H7" s="120"/>
      <c r="I7" s="114" t="s">
        <v>368</v>
      </c>
      <c r="J7" s="121" t="s">
        <v>132</v>
      </c>
      <c r="K7" s="121" t="s">
        <v>132</v>
      </c>
      <c r="L7" s="121" t="s">
        <v>184</v>
      </c>
      <c r="M7" s="125">
        <v>2</v>
      </c>
      <c r="N7" s="125">
        <v>2</v>
      </c>
      <c r="O7" s="125">
        <f>M7*N7</f>
        <v>4</v>
      </c>
      <c r="P7" s="125" t="str">
        <f>IF(O7&gt;20,"MUY ALTO",IF(O7&gt;10,"ALTO",IF(O7&gt;5,"MEDIO","BAJO")))</f>
        <v>BAJO</v>
      </c>
      <c r="Q7" s="125">
        <v>10</v>
      </c>
      <c r="R7" s="168">
        <f>O7*Q7</f>
        <v>40</v>
      </c>
      <c r="S7" s="125" t="str">
        <f>IF(R7&gt;600,"ACEPTABLE",IF(R7&gt;150,"ACEPTABLE CON CONTROL ESPECIFICO",IF(R7&gt;40,"MEJORABLE","ACEPTABLE")))</f>
        <v>ACEPTABLE</v>
      </c>
      <c r="T7" s="125" t="s">
        <v>25</v>
      </c>
      <c r="U7" s="125"/>
      <c r="V7" s="125">
        <v>200</v>
      </c>
      <c r="W7" s="121" t="s">
        <v>369</v>
      </c>
      <c r="X7" s="121"/>
      <c r="Y7" s="119"/>
      <c r="Z7" s="119"/>
      <c r="AA7" s="119" t="s">
        <v>370</v>
      </c>
      <c r="AB7" s="137"/>
      <c r="AC7" s="137"/>
      <c r="AD7" s="250"/>
      <c r="AE7" s="250"/>
    </row>
    <row r="8" spans="1:31" s="63" customFormat="1" ht="147" customHeight="1" thickBot="1">
      <c r="A8" s="335"/>
      <c r="B8" s="335"/>
      <c r="C8" s="335"/>
      <c r="D8" s="344" t="s">
        <v>255</v>
      </c>
      <c r="E8" s="344"/>
      <c r="F8" s="116" t="s">
        <v>351</v>
      </c>
      <c r="G8" s="132" t="s">
        <v>25</v>
      </c>
      <c r="H8" s="132"/>
      <c r="I8" s="131" t="s">
        <v>256</v>
      </c>
      <c r="J8" s="131" t="s">
        <v>132</v>
      </c>
      <c r="K8" s="131" t="s">
        <v>132</v>
      </c>
      <c r="L8" s="131" t="s">
        <v>184</v>
      </c>
      <c r="M8" s="133">
        <v>2</v>
      </c>
      <c r="N8" s="133">
        <v>2</v>
      </c>
      <c r="O8" s="134">
        <f>M8*N8</f>
        <v>4</v>
      </c>
      <c r="P8" s="161" t="str">
        <f>IF(O8&gt;24,"MUY U15ALTO",IF(O8&gt;10,"ALTO",IF(O8&gt;5,"MEDIO","BAJO")))</f>
        <v>BAJO</v>
      </c>
      <c r="Q8" s="134">
        <v>25</v>
      </c>
      <c r="R8" s="170">
        <f>O8*Q8</f>
        <v>100</v>
      </c>
      <c r="S8" s="161" t="str">
        <f>IF(R8&gt;600,"NO ACEPTABLE",IF(R8&gt;150,"ACEPTABLE CON CONTROL ESPECIFICO",IF(R8&gt;40,"MEJORABLE","ACEPTABLE")))</f>
        <v>MEJORABLE</v>
      </c>
      <c r="T8" s="134" t="s">
        <v>25</v>
      </c>
      <c r="U8" s="134"/>
      <c r="V8" s="161">
        <v>200</v>
      </c>
      <c r="W8" s="131" t="s">
        <v>309</v>
      </c>
      <c r="X8" s="131"/>
      <c r="Y8" s="131"/>
      <c r="Z8" s="131"/>
      <c r="AA8" s="116" t="s">
        <v>374</v>
      </c>
      <c r="AB8" s="131"/>
      <c r="AC8" s="135"/>
      <c r="AD8" s="250"/>
      <c r="AE8" s="250"/>
    </row>
    <row r="9" spans="1:31" s="63" customFormat="1" ht="123.75" customHeight="1">
      <c r="A9" s="335"/>
      <c r="B9" s="335"/>
      <c r="C9" s="335"/>
      <c r="D9" s="345" t="s">
        <v>253</v>
      </c>
      <c r="E9" s="346"/>
      <c r="F9" s="119" t="s">
        <v>371</v>
      </c>
      <c r="G9" s="120" t="s">
        <v>25</v>
      </c>
      <c r="H9" s="120"/>
      <c r="I9" s="114" t="s">
        <v>372</v>
      </c>
      <c r="J9" s="114" t="s">
        <v>132</v>
      </c>
      <c r="K9" s="114" t="s">
        <v>132</v>
      </c>
      <c r="L9" s="114" t="s">
        <v>184</v>
      </c>
      <c r="M9" s="125">
        <v>2</v>
      </c>
      <c r="N9" s="125">
        <v>2</v>
      </c>
      <c r="O9" s="125">
        <f>M9*N9</f>
        <v>4</v>
      </c>
      <c r="P9" s="161" t="str">
        <f>IF(O9&gt;20,"MUY ALTO",IF(O9&gt;10,"ALTO",IF(O9&gt;5,"MEDIO","BAJO")))</f>
        <v>BAJO</v>
      </c>
      <c r="Q9" s="125">
        <v>10</v>
      </c>
      <c r="R9" s="168">
        <f>O9*Q9</f>
        <v>40</v>
      </c>
      <c r="S9" s="161" t="str">
        <f>IF(R9&gt;600,"ACEPTABLE",IF(R9&gt;150,"ACEPTABLE CON CONTROL ESPECIFICO",IF(R9&gt;40,"MEJORABLE","ACEPTABLE")))</f>
        <v>ACEPTABLE</v>
      </c>
      <c r="T9" s="125" t="s">
        <v>25</v>
      </c>
      <c r="U9" s="125"/>
      <c r="V9" s="161">
        <v>200</v>
      </c>
      <c r="W9" s="114" t="s">
        <v>299</v>
      </c>
      <c r="X9" s="121"/>
      <c r="Y9" s="119"/>
      <c r="Z9" s="119"/>
      <c r="AA9" s="119" t="s">
        <v>373</v>
      </c>
      <c r="AB9" s="119"/>
      <c r="AC9" s="119"/>
      <c r="AD9" s="250"/>
      <c r="AE9" s="250"/>
    </row>
    <row r="10" spans="30:31" ht="12.75">
      <c r="AD10" s="64"/>
      <c r="AE10" s="64"/>
    </row>
    <row r="14" ht="12.75">
      <c r="Z14" s="2"/>
    </row>
  </sheetData>
  <sheetProtection/>
  <mergeCells count="24">
    <mergeCell ref="AD5:AE9"/>
    <mergeCell ref="D6:E6"/>
    <mergeCell ref="T5:U5"/>
    <mergeCell ref="V5:X5"/>
    <mergeCell ref="Y5:AC5"/>
    <mergeCell ref="D9:E9"/>
    <mergeCell ref="G5:H5"/>
    <mergeCell ref="D8:E8"/>
    <mergeCell ref="A5:A6"/>
    <mergeCell ref="B5:B6"/>
    <mergeCell ref="C5:C6"/>
    <mergeCell ref="D5:F5"/>
    <mergeCell ref="M5:S5"/>
    <mergeCell ref="C7:C9"/>
    <mergeCell ref="A1:C4"/>
    <mergeCell ref="Y1:AC1"/>
    <mergeCell ref="Y2:AC2"/>
    <mergeCell ref="Y3:AC4"/>
    <mergeCell ref="D1:X4"/>
    <mergeCell ref="A7:A9"/>
    <mergeCell ref="B7:B9"/>
    <mergeCell ref="D7:E7"/>
    <mergeCell ref="I5:I6"/>
    <mergeCell ref="J5:L5"/>
  </mergeCells>
  <conditionalFormatting sqref="P7">
    <cfRule type="containsText" priority="5" dxfId="1" operator="containsText" stopIfTrue="1" text="MUY ALTO">
      <formula>NOT(ISERROR(SEARCH("MUY ALTO",P7)))</formula>
    </cfRule>
    <cfRule type="containsText" priority="6" dxfId="1" operator="containsText" stopIfTrue="1" text="ALTO">
      <formula>NOT(ISERROR(SEARCH("ALTO",P7)))</formula>
    </cfRule>
    <cfRule type="containsText" priority="7" dxfId="0" operator="containsText" stopIfTrue="1" text="MEDIO">
      <formula>NOT(ISERROR(SEARCH("MEDIO",P7)))</formula>
    </cfRule>
    <cfRule type="containsText" priority="8" dxfId="33" operator="containsText" stopIfTrue="1" text="BAJO">
      <formula>NOT(ISERROR(SEARCH("BAJO",P7)))</formula>
    </cfRule>
  </conditionalFormatting>
  <conditionalFormatting sqref="P8:P9">
    <cfRule type="containsText" priority="1" dxfId="1" operator="containsText" stopIfTrue="1" text="MUY ALTO">
      <formula>NOT(ISERROR(SEARCH("MUY ALTO",P8)))</formula>
    </cfRule>
    <cfRule type="containsText" priority="2" dxfId="1" operator="containsText" stopIfTrue="1" text="ALTO">
      <formula>NOT(ISERROR(SEARCH("ALTO",P8)))</formula>
    </cfRule>
    <cfRule type="containsText" priority="3" dxfId="0" operator="containsText" stopIfTrue="1" text="MEDIO">
      <formula>NOT(ISERROR(SEARCH("MEDIO",P8)))</formula>
    </cfRule>
    <cfRule type="containsText" priority="4" dxfId="33" operator="containsText" stopIfTrue="1" text="BAJO">
      <formula>NOT(ISERROR(SEARCH("BAJO",P8)))</formula>
    </cfRule>
  </conditionalFormatting>
  <printOptions/>
  <pageMargins left="0.7480314960629921" right="0.7480314960629921" top="0.984251968503937" bottom="0.984251968503937" header="0" footer="0"/>
  <pageSetup horizontalDpi="300" verticalDpi="3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27"/>
  <sheetViews>
    <sheetView view="pageBreakPreview" zoomScale="70" zoomScaleNormal="80" zoomScaleSheetLayoutView="70" zoomScalePageLayoutView="0" workbookViewId="0" topLeftCell="A1">
      <selection activeCell="X2" sqref="X2:AB2"/>
    </sheetView>
  </sheetViews>
  <sheetFormatPr defaultColWidth="11.421875" defaultRowHeight="15"/>
  <cols>
    <col min="1" max="3" width="13.8515625" style="63" customWidth="1"/>
    <col min="4" max="4" width="18.7109375" style="63" customWidth="1"/>
    <col min="5" max="5" width="24.28125" style="63" customWidth="1"/>
    <col min="6" max="6" width="11.8515625" style="63" customWidth="1"/>
    <col min="7" max="7" width="10.140625" style="63" customWidth="1"/>
    <col min="8" max="8" width="24.8515625" style="63" customWidth="1"/>
    <col min="9" max="9" width="12.140625" style="63" customWidth="1"/>
    <col min="10" max="10" width="15.7109375" style="63" customWidth="1"/>
    <col min="11" max="11" width="15.28125" style="63" customWidth="1"/>
    <col min="12" max="12" width="5.57421875" style="63" customWidth="1"/>
    <col min="13" max="13" width="4.28125" style="63" customWidth="1"/>
    <col min="14" max="14" width="9.140625" style="63" customWidth="1"/>
    <col min="15" max="15" width="11.57421875" style="63" customWidth="1"/>
    <col min="16" max="17" width="4.8515625" style="63" customWidth="1"/>
    <col min="18" max="18" width="26.28125" style="63" customWidth="1"/>
    <col min="19" max="19" width="6.00390625" style="63" customWidth="1"/>
    <col min="20" max="20" width="6.57421875" style="63" customWidth="1"/>
    <col min="21" max="21" width="15.140625" style="63" customWidth="1"/>
    <col min="22" max="22" width="22.28125" style="63" customWidth="1"/>
    <col min="23" max="23" width="11.421875" style="63" customWidth="1"/>
    <col min="24" max="24" width="23.57421875" style="63" customWidth="1"/>
    <col min="25" max="25" width="16.8515625" style="150" customWidth="1"/>
    <col min="26" max="26" width="29.57421875" style="63" customWidth="1"/>
    <col min="27" max="27" width="16.7109375" style="63" customWidth="1"/>
    <col min="28" max="28" width="17.140625" style="63" customWidth="1"/>
    <col min="29" max="29" width="26.140625" style="63" customWidth="1"/>
    <col min="30" max="30" width="19.57421875" style="63" customWidth="1"/>
    <col min="31" max="16384" width="11.421875" style="63" customWidth="1"/>
  </cols>
  <sheetData>
    <row r="1" spans="1:30" ht="32.25" customHeight="1">
      <c r="A1" s="180"/>
      <c r="B1" s="181"/>
      <c r="C1" s="181"/>
      <c r="D1" s="184" t="s">
        <v>375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/>
      <c r="X1" s="193" t="s">
        <v>38</v>
      </c>
      <c r="Y1" s="193"/>
      <c r="Z1" s="193"/>
      <c r="AA1" s="193"/>
      <c r="AB1" s="193"/>
      <c r="AC1" s="171"/>
      <c r="AD1" s="171"/>
    </row>
    <row r="2" spans="1:30" ht="42.75" customHeight="1">
      <c r="A2" s="182"/>
      <c r="B2" s="183"/>
      <c r="C2" s="183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94" t="s">
        <v>380</v>
      </c>
      <c r="Y2" s="194"/>
      <c r="Z2" s="194"/>
      <c r="AA2" s="194"/>
      <c r="AB2" s="194"/>
      <c r="AC2" s="171"/>
      <c r="AD2" s="171"/>
    </row>
    <row r="3" spans="1:30" ht="20.25" customHeight="1">
      <c r="A3" s="182"/>
      <c r="B3" s="183"/>
      <c r="C3" s="183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9"/>
      <c r="X3" s="195" t="s">
        <v>377</v>
      </c>
      <c r="Y3" s="195"/>
      <c r="Z3" s="195"/>
      <c r="AA3" s="195"/>
      <c r="AB3" s="195"/>
      <c r="AC3" s="171"/>
      <c r="AD3" s="171"/>
    </row>
    <row r="4" spans="1:30" ht="19.5" customHeight="1">
      <c r="A4" s="182"/>
      <c r="B4" s="183"/>
      <c r="C4" s="183"/>
      <c r="D4" s="190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95"/>
      <c r="Y4" s="195"/>
      <c r="Z4" s="195"/>
      <c r="AA4" s="195"/>
      <c r="AB4" s="195"/>
      <c r="AC4" s="171"/>
      <c r="AD4" s="171"/>
    </row>
    <row r="5" spans="1:30" ht="88.5" customHeight="1">
      <c r="A5" s="174" t="s">
        <v>260</v>
      </c>
      <c r="B5" s="172" t="s">
        <v>261</v>
      </c>
      <c r="C5" s="172" t="s">
        <v>262</v>
      </c>
      <c r="D5" s="172" t="s">
        <v>141</v>
      </c>
      <c r="E5" s="172"/>
      <c r="F5" s="172" t="s">
        <v>144</v>
      </c>
      <c r="G5" s="172"/>
      <c r="H5" s="178" t="s">
        <v>5</v>
      </c>
      <c r="I5" s="178" t="s">
        <v>147</v>
      </c>
      <c r="J5" s="178"/>
      <c r="K5" s="178"/>
      <c r="L5" s="172" t="s">
        <v>149</v>
      </c>
      <c r="M5" s="172"/>
      <c r="N5" s="172"/>
      <c r="O5" s="172"/>
      <c r="P5" s="172"/>
      <c r="Q5" s="172"/>
      <c r="R5" s="172"/>
      <c r="S5" s="172" t="s">
        <v>187</v>
      </c>
      <c r="T5" s="172"/>
      <c r="U5" s="172" t="s">
        <v>157</v>
      </c>
      <c r="V5" s="172"/>
      <c r="W5" s="172"/>
      <c r="X5" s="173" t="s">
        <v>161</v>
      </c>
      <c r="Y5" s="173"/>
      <c r="Z5" s="173"/>
      <c r="AA5" s="173"/>
      <c r="AB5" s="173"/>
      <c r="AC5" s="171"/>
      <c r="AD5" s="171"/>
    </row>
    <row r="6" spans="1:30" ht="147.75" customHeight="1" thickBot="1">
      <c r="A6" s="175"/>
      <c r="B6" s="176"/>
      <c r="C6" s="177"/>
      <c r="D6" s="152" t="s">
        <v>142</v>
      </c>
      <c r="E6" s="145" t="s">
        <v>143</v>
      </c>
      <c r="F6" s="146" t="s">
        <v>145</v>
      </c>
      <c r="G6" s="146" t="s">
        <v>146</v>
      </c>
      <c r="H6" s="179"/>
      <c r="I6" s="145" t="s">
        <v>172</v>
      </c>
      <c r="J6" s="145" t="s">
        <v>51</v>
      </c>
      <c r="K6" s="145" t="s">
        <v>148</v>
      </c>
      <c r="L6" s="145" t="s">
        <v>150</v>
      </c>
      <c r="M6" s="145" t="s">
        <v>151</v>
      </c>
      <c r="N6" s="145" t="s">
        <v>152</v>
      </c>
      <c r="O6" s="145" t="s">
        <v>153</v>
      </c>
      <c r="P6" s="147" t="s">
        <v>154</v>
      </c>
      <c r="Q6" s="147" t="s">
        <v>155</v>
      </c>
      <c r="R6" s="147" t="s">
        <v>156</v>
      </c>
      <c r="S6" s="147" t="s">
        <v>145</v>
      </c>
      <c r="T6" s="147" t="s">
        <v>146</v>
      </c>
      <c r="U6" s="147" t="s">
        <v>158</v>
      </c>
      <c r="V6" s="147" t="s">
        <v>159</v>
      </c>
      <c r="W6" s="147" t="s">
        <v>160</v>
      </c>
      <c r="X6" s="147" t="s">
        <v>90</v>
      </c>
      <c r="Y6" s="147" t="s">
        <v>91</v>
      </c>
      <c r="Z6" s="147" t="s">
        <v>163</v>
      </c>
      <c r="AA6" s="147" t="s">
        <v>70</v>
      </c>
      <c r="AB6" s="147" t="s">
        <v>162</v>
      </c>
      <c r="AC6" s="171"/>
      <c r="AD6" s="171"/>
    </row>
    <row r="7" spans="1:30" ht="129.75" customHeight="1">
      <c r="A7" s="196" t="s">
        <v>281</v>
      </c>
      <c r="B7" s="199" t="s">
        <v>263</v>
      </c>
      <c r="C7" s="202" t="s">
        <v>291</v>
      </c>
      <c r="D7" s="164" t="s">
        <v>277</v>
      </c>
      <c r="E7" s="121" t="s">
        <v>274</v>
      </c>
      <c r="F7" s="120" t="s">
        <v>25</v>
      </c>
      <c r="G7" s="120"/>
      <c r="H7" s="114" t="s">
        <v>273</v>
      </c>
      <c r="I7" s="121" t="s">
        <v>132</v>
      </c>
      <c r="J7" s="121" t="s">
        <v>132</v>
      </c>
      <c r="K7" s="121" t="s">
        <v>132</v>
      </c>
      <c r="L7" s="125">
        <v>2</v>
      </c>
      <c r="M7" s="125">
        <v>3</v>
      </c>
      <c r="N7" s="125">
        <f aca="true" t="shared" si="0" ref="N7:N22">L7*M7</f>
        <v>6</v>
      </c>
      <c r="O7" s="125" t="str">
        <f>IF(N7&gt;20,"MUY ALTO",IF(N7&gt;10,"ALTO",IF(N7&gt;5,"MEDIO","BAJO")))</f>
        <v>MEDIO</v>
      </c>
      <c r="P7" s="125">
        <v>10</v>
      </c>
      <c r="Q7" s="168">
        <f aca="true" t="shared" si="1" ref="Q7:Q22">N7*P7</f>
        <v>60</v>
      </c>
      <c r="R7" s="125" t="str">
        <f>IF(Q7&gt;600,"NO ACEPTABLE",IF(Q7&gt;150,"ACEPTABLE CON CONTROL ESPECIFICO",IF(Q7&gt;40,"MEJORABLE","ACEPTABLE")))</f>
        <v>MEJORABLE</v>
      </c>
      <c r="S7" s="125" t="s">
        <v>25</v>
      </c>
      <c r="T7" s="125"/>
      <c r="U7" s="125">
        <v>25</v>
      </c>
      <c r="V7" s="121" t="s">
        <v>275</v>
      </c>
      <c r="W7" s="121"/>
      <c r="X7" s="119"/>
      <c r="Y7" s="119"/>
      <c r="Z7" s="126" t="s">
        <v>276</v>
      </c>
      <c r="AA7" s="136"/>
      <c r="AB7" s="136"/>
      <c r="AC7" s="171"/>
      <c r="AD7" s="171"/>
    </row>
    <row r="8" spans="1:30" ht="160.5" customHeight="1">
      <c r="A8" s="197"/>
      <c r="B8" s="200"/>
      <c r="C8" s="203"/>
      <c r="D8" s="164" t="s">
        <v>264</v>
      </c>
      <c r="E8" s="166" t="s">
        <v>267</v>
      </c>
      <c r="F8" s="155" t="s">
        <v>25</v>
      </c>
      <c r="G8" s="155"/>
      <c r="H8" s="114" t="s">
        <v>72</v>
      </c>
      <c r="I8" s="159" t="s">
        <v>132</v>
      </c>
      <c r="J8" s="159" t="s">
        <v>132</v>
      </c>
      <c r="K8" s="159" t="s">
        <v>132</v>
      </c>
      <c r="L8" s="161">
        <v>2</v>
      </c>
      <c r="M8" s="161">
        <v>2</v>
      </c>
      <c r="N8" s="161">
        <f t="shared" si="0"/>
        <v>4</v>
      </c>
      <c r="O8" s="161" t="str">
        <f>IF(N8&gt;20,"MUY ALTO",IF(N8&gt;10,"ALTO",IF(N8&gt;5,"MEDIO","BAJO")))</f>
        <v>BAJO</v>
      </c>
      <c r="P8" s="161">
        <v>10</v>
      </c>
      <c r="Q8" s="168">
        <f t="shared" si="1"/>
        <v>40</v>
      </c>
      <c r="R8" s="161" t="str">
        <f aca="true" t="shared" si="2" ref="R8:R22">IF(Q8&gt;600,"NO ACEPTABLE",IF(Q8&gt;150,"ACEPTABLE CON CONTROL ESPECIFICO",IF(Q8&gt;40,"MEJORABLE","ACEPTABLE")))</f>
        <v>ACEPTABLE</v>
      </c>
      <c r="S8" s="161" t="s">
        <v>25</v>
      </c>
      <c r="T8" s="161"/>
      <c r="U8" s="161">
        <v>25</v>
      </c>
      <c r="V8" s="159" t="s">
        <v>278</v>
      </c>
      <c r="W8" s="159"/>
      <c r="X8" s="157"/>
      <c r="Y8" s="157" t="s">
        <v>279</v>
      </c>
      <c r="Z8" s="157" t="s">
        <v>102</v>
      </c>
      <c r="AA8" s="163"/>
      <c r="AB8" s="163"/>
      <c r="AC8" s="171"/>
      <c r="AD8" s="171"/>
    </row>
    <row r="9" spans="1:30" ht="160.5" customHeight="1" thickBot="1">
      <c r="A9" s="197"/>
      <c r="B9" s="200"/>
      <c r="C9" s="203"/>
      <c r="D9" s="164" t="s">
        <v>264</v>
      </c>
      <c r="E9" s="166" t="s">
        <v>268</v>
      </c>
      <c r="F9" s="120" t="s">
        <v>25</v>
      </c>
      <c r="G9" s="120"/>
      <c r="H9" s="114" t="s">
        <v>72</v>
      </c>
      <c r="I9" s="121" t="s">
        <v>132</v>
      </c>
      <c r="J9" s="121" t="s">
        <v>132</v>
      </c>
      <c r="K9" s="121" t="s">
        <v>132</v>
      </c>
      <c r="L9" s="125">
        <v>2</v>
      </c>
      <c r="M9" s="125">
        <v>3</v>
      </c>
      <c r="N9" s="125">
        <f t="shared" si="0"/>
        <v>6</v>
      </c>
      <c r="O9" s="161" t="str">
        <f>IF(N9&gt;20,"MUY ALTO",IF(N9&gt;10,"ALTO",IF(N9&gt;5,"MEDIO","BAJO")))</f>
        <v>MEDIO</v>
      </c>
      <c r="P9" s="125">
        <v>10</v>
      </c>
      <c r="Q9" s="168">
        <f t="shared" si="1"/>
        <v>60</v>
      </c>
      <c r="R9" s="161" t="str">
        <f t="shared" si="2"/>
        <v>MEJORABLE</v>
      </c>
      <c r="S9" s="125" t="s">
        <v>25</v>
      </c>
      <c r="T9" s="125"/>
      <c r="U9" s="161">
        <v>25</v>
      </c>
      <c r="V9" s="159" t="s">
        <v>278</v>
      </c>
      <c r="W9" s="121"/>
      <c r="X9" s="119"/>
      <c r="Y9" s="119"/>
      <c r="Z9" s="119" t="s">
        <v>280</v>
      </c>
      <c r="AA9" s="137"/>
      <c r="AB9" s="137"/>
      <c r="AC9" s="171"/>
      <c r="AD9" s="171"/>
    </row>
    <row r="10" spans="1:30" ht="129.75" customHeight="1">
      <c r="A10" s="197"/>
      <c r="B10" s="200"/>
      <c r="C10" s="203"/>
      <c r="D10" s="165" t="s">
        <v>265</v>
      </c>
      <c r="E10" s="167" t="s">
        <v>269</v>
      </c>
      <c r="F10" s="148" t="s">
        <v>25</v>
      </c>
      <c r="G10" s="148"/>
      <c r="H10" s="127" t="s">
        <v>282</v>
      </c>
      <c r="I10" s="118" t="s">
        <v>132</v>
      </c>
      <c r="J10" s="118" t="s">
        <v>132</v>
      </c>
      <c r="K10" s="118" t="s">
        <v>132</v>
      </c>
      <c r="L10" s="123">
        <v>2</v>
      </c>
      <c r="M10" s="123">
        <v>3</v>
      </c>
      <c r="N10" s="123">
        <f t="shared" si="0"/>
        <v>6</v>
      </c>
      <c r="O10" s="161" t="str">
        <f>IF(N10&gt;24,"MUY U15ALTO",IF(N10&gt;10,"ALTO",IF(N10&gt;5,"MEDIO","BAJO")))</f>
        <v>MEDIO</v>
      </c>
      <c r="P10" s="123">
        <v>25</v>
      </c>
      <c r="Q10" s="169">
        <f t="shared" si="1"/>
        <v>150</v>
      </c>
      <c r="R10" s="161" t="str">
        <f t="shared" si="2"/>
        <v>MEJORABLE</v>
      </c>
      <c r="S10" s="123" t="s">
        <v>25</v>
      </c>
      <c r="T10" s="123"/>
      <c r="U10" s="161">
        <v>25</v>
      </c>
      <c r="V10" s="127" t="s">
        <v>283</v>
      </c>
      <c r="W10" s="127"/>
      <c r="X10" s="117"/>
      <c r="Y10" s="117"/>
      <c r="Z10" s="117" t="s">
        <v>284</v>
      </c>
      <c r="AA10" s="117"/>
      <c r="AB10" s="117"/>
      <c r="AC10" s="171"/>
      <c r="AD10" s="171"/>
    </row>
    <row r="11" spans="1:30" ht="111.75" customHeight="1">
      <c r="A11" s="197"/>
      <c r="B11" s="200"/>
      <c r="C11" s="203"/>
      <c r="D11" s="165" t="s">
        <v>266</v>
      </c>
      <c r="E11" s="167" t="s">
        <v>270</v>
      </c>
      <c r="F11" s="120" t="s">
        <v>25</v>
      </c>
      <c r="G11" s="120"/>
      <c r="H11" s="114" t="s">
        <v>285</v>
      </c>
      <c r="I11" s="114" t="s">
        <v>286</v>
      </c>
      <c r="J11" s="114" t="s">
        <v>132</v>
      </c>
      <c r="K11" s="114" t="s">
        <v>132</v>
      </c>
      <c r="L11" s="125">
        <v>2</v>
      </c>
      <c r="M11" s="125">
        <v>2</v>
      </c>
      <c r="N11" s="125">
        <f t="shared" si="0"/>
        <v>4</v>
      </c>
      <c r="O11" s="161" t="str">
        <f>IF(N11&gt;20,"MUY ALTO",IF(N11&gt;10,"ALTO",IF(N11&gt;5,"MEDIO","BAJO")))</f>
        <v>BAJO</v>
      </c>
      <c r="P11" s="125">
        <v>25</v>
      </c>
      <c r="Q11" s="168">
        <f t="shared" si="1"/>
        <v>100</v>
      </c>
      <c r="R11" s="161" t="str">
        <f t="shared" si="2"/>
        <v>MEJORABLE</v>
      </c>
      <c r="S11" s="125" t="s">
        <v>25</v>
      </c>
      <c r="T11" s="125"/>
      <c r="U11" s="161">
        <v>25</v>
      </c>
      <c r="V11" s="114" t="s">
        <v>285</v>
      </c>
      <c r="W11" s="121"/>
      <c r="X11" s="119"/>
      <c r="Y11" s="119"/>
      <c r="Z11" s="119" t="s">
        <v>287</v>
      </c>
      <c r="AA11" s="119"/>
      <c r="AB11" s="119"/>
      <c r="AC11" s="171"/>
      <c r="AD11" s="171"/>
    </row>
    <row r="12" spans="1:30" ht="111.75" customHeight="1">
      <c r="A12" s="197"/>
      <c r="B12" s="200"/>
      <c r="C12" s="203"/>
      <c r="D12" s="165" t="s">
        <v>266</v>
      </c>
      <c r="E12" s="167" t="s">
        <v>271</v>
      </c>
      <c r="F12" s="120" t="s">
        <v>25</v>
      </c>
      <c r="G12" s="120"/>
      <c r="H12" s="119" t="s">
        <v>288</v>
      </c>
      <c r="I12" s="121" t="s">
        <v>132</v>
      </c>
      <c r="J12" s="114" t="s">
        <v>132</v>
      </c>
      <c r="K12" s="114" t="s">
        <v>132</v>
      </c>
      <c r="L12" s="125">
        <v>2</v>
      </c>
      <c r="M12" s="125">
        <v>2</v>
      </c>
      <c r="N12" s="125">
        <f t="shared" si="0"/>
        <v>4</v>
      </c>
      <c r="O12" s="161" t="str">
        <f>IF(N12&gt;20,"MUY ALTO",IF(N12&gt;10,"ALTO",IF(N12&gt;5,"MEDIO","BAJO")))</f>
        <v>BAJO</v>
      </c>
      <c r="P12" s="125">
        <v>10</v>
      </c>
      <c r="Q12" s="168">
        <f t="shared" si="1"/>
        <v>40</v>
      </c>
      <c r="R12" s="161" t="str">
        <f t="shared" si="2"/>
        <v>ACEPTABLE</v>
      </c>
      <c r="S12" s="125" t="s">
        <v>25</v>
      </c>
      <c r="T12" s="125"/>
      <c r="U12" s="161">
        <v>25</v>
      </c>
      <c r="V12" s="121" t="s">
        <v>289</v>
      </c>
      <c r="W12" s="121"/>
      <c r="X12" s="119"/>
      <c r="Y12" s="119"/>
      <c r="Z12" s="157" t="s">
        <v>287</v>
      </c>
      <c r="AA12" s="119"/>
      <c r="AB12" s="119"/>
      <c r="AC12" s="171"/>
      <c r="AD12" s="171"/>
    </row>
    <row r="13" spans="1:30" ht="159.75" customHeight="1">
      <c r="A13" s="198"/>
      <c r="B13" s="201"/>
      <c r="C13" s="204"/>
      <c r="D13" s="165" t="s">
        <v>266</v>
      </c>
      <c r="E13" s="167" t="s">
        <v>272</v>
      </c>
      <c r="F13" s="120" t="s">
        <v>25</v>
      </c>
      <c r="G13" s="120"/>
      <c r="H13" s="119" t="s">
        <v>290</v>
      </c>
      <c r="I13" s="114" t="s">
        <v>132</v>
      </c>
      <c r="J13" s="114" t="s">
        <v>132</v>
      </c>
      <c r="K13" s="114" t="s">
        <v>132</v>
      </c>
      <c r="L13" s="125">
        <v>2</v>
      </c>
      <c r="M13" s="125">
        <v>2</v>
      </c>
      <c r="N13" s="125">
        <f t="shared" si="0"/>
        <v>4</v>
      </c>
      <c r="O13" s="161" t="str">
        <f>IF(N13&gt;20,"MUY ALTO",IF(N13&gt;10,"ALTO",IF(N13&gt;5,"MEDIO","BAJO")))</f>
        <v>BAJO</v>
      </c>
      <c r="P13" s="125">
        <v>10</v>
      </c>
      <c r="Q13" s="168">
        <f t="shared" si="1"/>
        <v>40</v>
      </c>
      <c r="R13" s="161" t="str">
        <f t="shared" si="2"/>
        <v>ACEPTABLE</v>
      </c>
      <c r="S13" s="125" t="s">
        <v>25</v>
      </c>
      <c r="T13" s="125"/>
      <c r="U13" s="161">
        <v>25</v>
      </c>
      <c r="V13" s="121" t="s">
        <v>290</v>
      </c>
      <c r="W13" s="121"/>
      <c r="X13" s="119"/>
      <c r="Y13" s="119"/>
      <c r="Z13" s="157" t="s">
        <v>287</v>
      </c>
      <c r="AA13" s="119"/>
      <c r="AB13" s="119"/>
      <c r="AC13" s="171"/>
      <c r="AD13" s="171"/>
    </row>
    <row r="14" spans="1:30" ht="129.75" customHeight="1">
      <c r="A14" s="197" t="s">
        <v>281</v>
      </c>
      <c r="B14" s="206" t="s">
        <v>315</v>
      </c>
      <c r="C14" s="203" t="s">
        <v>314</v>
      </c>
      <c r="D14" s="164" t="s">
        <v>277</v>
      </c>
      <c r="E14" s="159" t="s">
        <v>292</v>
      </c>
      <c r="F14" s="155" t="s">
        <v>25</v>
      </c>
      <c r="G14" s="155"/>
      <c r="H14" s="114" t="s">
        <v>273</v>
      </c>
      <c r="I14" s="159" t="s">
        <v>132</v>
      </c>
      <c r="J14" s="159" t="s">
        <v>132</v>
      </c>
      <c r="K14" s="159" t="s">
        <v>132</v>
      </c>
      <c r="L14" s="161">
        <v>2</v>
      </c>
      <c r="M14" s="161">
        <v>3</v>
      </c>
      <c r="N14" s="161">
        <f t="shared" si="0"/>
        <v>6</v>
      </c>
      <c r="O14" s="161" t="str">
        <f>IF(N14&gt;20,"MUY ALTO",IF(N14&gt;10,"ALTO",IF(N14&gt;5,"MEDIO","BAJO")))</f>
        <v>MEDIO</v>
      </c>
      <c r="P14" s="161">
        <v>10</v>
      </c>
      <c r="Q14" s="168">
        <f t="shared" si="1"/>
        <v>60</v>
      </c>
      <c r="R14" s="161" t="str">
        <f>IF(Q14&gt;600,"NO ACEPTABLE",IF(Q14&gt;150,"ACEPTABLE CON CONTROL ESPECIFICO",IF(Q14&gt;40,"MEJORABLE","ACEPTABLE")))</f>
        <v>MEJORABLE</v>
      </c>
      <c r="S14" s="161" t="s">
        <v>25</v>
      </c>
      <c r="T14" s="161"/>
      <c r="U14" s="161">
        <v>25</v>
      </c>
      <c r="V14" s="159" t="s">
        <v>275</v>
      </c>
      <c r="W14" s="159"/>
      <c r="X14" s="157"/>
      <c r="Y14" s="157"/>
      <c r="Z14" s="126" t="s">
        <v>276</v>
      </c>
      <c r="AA14" s="136"/>
      <c r="AB14" s="136"/>
      <c r="AC14" s="149"/>
      <c r="AD14" s="149"/>
    </row>
    <row r="15" spans="1:30" ht="117" customHeight="1" thickBot="1">
      <c r="A15" s="197"/>
      <c r="B15" s="206"/>
      <c r="C15" s="203"/>
      <c r="D15" s="164" t="s">
        <v>294</v>
      </c>
      <c r="E15" s="116" t="s">
        <v>293</v>
      </c>
      <c r="F15" s="132" t="s">
        <v>25</v>
      </c>
      <c r="G15" s="132"/>
      <c r="H15" s="131" t="s">
        <v>295</v>
      </c>
      <c r="I15" s="131" t="s">
        <v>132</v>
      </c>
      <c r="J15" s="131" t="s">
        <v>132</v>
      </c>
      <c r="K15" s="131" t="s">
        <v>132</v>
      </c>
      <c r="L15" s="133">
        <v>2</v>
      </c>
      <c r="M15" s="133">
        <v>2</v>
      </c>
      <c r="N15" s="134">
        <f t="shared" si="0"/>
        <v>4</v>
      </c>
      <c r="O15" s="161" t="str">
        <f>IF(N15&gt;24,"MUY U15ALTO",IF(N15&gt;10,"ALTO",IF(N15&gt;5,"MEDIO","BAJO")))</f>
        <v>BAJO</v>
      </c>
      <c r="P15" s="134">
        <v>10</v>
      </c>
      <c r="Q15" s="170">
        <f t="shared" si="1"/>
        <v>40</v>
      </c>
      <c r="R15" s="161" t="str">
        <f t="shared" si="2"/>
        <v>ACEPTABLE</v>
      </c>
      <c r="S15" s="134" t="s">
        <v>25</v>
      </c>
      <c r="T15" s="134"/>
      <c r="U15" s="161">
        <v>25</v>
      </c>
      <c r="V15" s="131" t="s">
        <v>325</v>
      </c>
      <c r="W15" s="131"/>
      <c r="X15" s="131"/>
      <c r="Y15" s="131"/>
      <c r="Z15" s="116" t="s">
        <v>296</v>
      </c>
      <c r="AA15" s="131"/>
      <c r="AB15" s="135"/>
      <c r="AC15" s="144"/>
      <c r="AD15" s="144"/>
    </row>
    <row r="16" spans="1:30" ht="160.5" customHeight="1">
      <c r="A16" s="197"/>
      <c r="B16" s="206"/>
      <c r="C16" s="203"/>
      <c r="D16" s="164" t="s">
        <v>264</v>
      </c>
      <c r="E16" s="166" t="s">
        <v>305</v>
      </c>
      <c r="F16" s="155" t="s">
        <v>25</v>
      </c>
      <c r="G16" s="155"/>
      <c r="H16" s="114" t="s">
        <v>72</v>
      </c>
      <c r="I16" s="159" t="s">
        <v>132</v>
      </c>
      <c r="J16" s="159" t="s">
        <v>132</v>
      </c>
      <c r="K16" s="159" t="s">
        <v>132</v>
      </c>
      <c r="L16" s="161">
        <v>2</v>
      </c>
      <c r="M16" s="161">
        <v>3</v>
      </c>
      <c r="N16" s="161">
        <f t="shared" si="0"/>
        <v>6</v>
      </c>
      <c r="O16" s="161" t="str">
        <f>IF(N16&gt;20,"MUY ALTO",IF(N16&gt;10,"ALTO",IF(N16&gt;5,"MEDIO","BAJO")))</f>
        <v>MEDIO</v>
      </c>
      <c r="P16" s="161">
        <v>25</v>
      </c>
      <c r="Q16" s="168">
        <f t="shared" si="1"/>
        <v>150</v>
      </c>
      <c r="R16" s="161" t="str">
        <f t="shared" si="2"/>
        <v>MEJORABLE</v>
      </c>
      <c r="S16" s="161" t="s">
        <v>25</v>
      </c>
      <c r="T16" s="161"/>
      <c r="U16" s="161">
        <v>25</v>
      </c>
      <c r="V16" s="159" t="s">
        <v>278</v>
      </c>
      <c r="W16" s="159"/>
      <c r="X16" s="157"/>
      <c r="Y16" s="157"/>
      <c r="Z16" s="157" t="s">
        <v>306</v>
      </c>
      <c r="AA16" s="163"/>
      <c r="AB16" s="163"/>
      <c r="AC16" s="144"/>
      <c r="AD16" s="144"/>
    </row>
    <row r="17" spans="1:30" ht="111.75" customHeight="1">
      <c r="A17" s="197"/>
      <c r="B17" s="206"/>
      <c r="C17" s="203"/>
      <c r="D17" s="165" t="s">
        <v>266</v>
      </c>
      <c r="E17" s="167" t="s">
        <v>300</v>
      </c>
      <c r="F17" s="155" t="s">
        <v>25</v>
      </c>
      <c r="G17" s="155"/>
      <c r="H17" s="114" t="s">
        <v>285</v>
      </c>
      <c r="I17" s="114" t="s">
        <v>132</v>
      </c>
      <c r="J17" s="114" t="s">
        <v>132</v>
      </c>
      <c r="K17" s="114" t="s">
        <v>132</v>
      </c>
      <c r="L17" s="161">
        <v>2</v>
      </c>
      <c r="M17" s="161">
        <v>3</v>
      </c>
      <c r="N17" s="161">
        <f t="shared" si="0"/>
        <v>6</v>
      </c>
      <c r="O17" s="161" t="str">
        <f>IF(N17&gt;20,"MUY ALTO",IF(N17&gt;10,"ALTO",IF(N17&gt;5,"MEDIO","BAJO")))</f>
        <v>MEDIO</v>
      </c>
      <c r="P17" s="161">
        <v>25</v>
      </c>
      <c r="Q17" s="168">
        <f t="shared" si="1"/>
        <v>150</v>
      </c>
      <c r="R17" s="161" t="str">
        <f t="shared" si="2"/>
        <v>MEJORABLE</v>
      </c>
      <c r="S17" s="161" t="s">
        <v>25</v>
      </c>
      <c r="T17" s="161"/>
      <c r="U17" s="161">
        <v>25</v>
      </c>
      <c r="V17" s="114" t="s">
        <v>285</v>
      </c>
      <c r="W17" s="159"/>
      <c r="X17" s="157"/>
      <c r="Y17" s="157"/>
      <c r="Z17" s="157" t="s">
        <v>301</v>
      </c>
      <c r="AA17" s="157"/>
      <c r="AB17" s="157"/>
      <c r="AC17" s="144"/>
      <c r="AD17" s="144"/>
    </row>
    <row r="18" spans="1:30" ht="159.75" customHeight="1">
      <c r="A18" s="197"/>
      <c r="B18" s="206"/>
      <c r="C18" s="203"/>
      <c r="D18" s="165" t="s">
        <v>266</v>
      </c>
      <c r="E18" s="167" t="s">
        <v>297</v>
      </c>
      <c r="F18" s="155" t="s">
        <v>25</v>
      </c>
      <c r="G18" s="155"/>
      <c r="H18" s="157" t="s">
        <v>298</v>
      </c>
      <c r="I18" s="114" t="s">
        <v>132</v>
      </c>
      <c r="J18" s="114" t="s">
        <v>132</v>
      </c>
      <c r="K18" s="114" t="s">
        <v>132</v>
      </c>
      <c r="L18" s="161">
        <v>2</v>
      </c>
      <c r="M18" s="161">
        <v>3</v>
      </c>
      <c r="N18" s="161">
        <f t="shared" si="0"/>
        <v>6</v>
      </c>
      <c r="O18" s="161" t="str">
        <f>IF(N18&gt;20,"MUY ALTO",IF(N18&gt;10,"ALTO",IF(N18&gt;5,"MEDIO","BAJO")))</f>
        <v>MEDIO</v>
      </c>
      <c r="P18" s="161">
        <v>25</v>
      </c>
      <c r="Q18" s="168">
        <f t="shared" si="1"/>
        <v>150</v>
      </c>
      <c r="R18" s="161" t="str">
        <f t="shared" si="2"/>
        <v>MEJORABLE</v>
      </c>
      <c r="S18" s="161" t="s">
        <v>25</v>
      </c>
      <c r="T18" s="161"/>
      <c r="U18" s="161">
        <v>25</v>
      </c>
      <c r="V18" s="159" t="s">
        <v>299</v>
      </c>
      <c r="W18" s="159"/>
      <c r="X18" s="157"/>
      <c r="Y18" s="157"/>
      <c r="Z18" s="157" t="s">
        <v>304</v>
      </c>
      <c r="AA18" s="157"/>
      <c r="AB18" s="157"/>
      <c r="AC18" s="149"/>
      <c r="AD18" s="149"/>
    </row>
    <row r="19" spans="1:30" ht="111.75" customHeight="1" thickBot="1">
      <c r="A19" s="197"/>
      <c r="B19" s="206"/>
      <c r="C19" s="203"/>
      <c r="D19" s="165" t="s">
        <v>266</v>
      </c>
      <c r="E19" s="124" t="s">
        <v>257</v>
      </c>
      <c r="F19" s="155" t="s">
        <v>25</v>
      </c>
      <c r="G19" s="155"/>
      <c r="H19" s="157" t="s">
        <v>311</v>
      </c>
      <c r="I19" s="159" t="s">
        <v>312</v>
      </c>
      <c r="J19" s="114" t="s">
        <v>132</v>
      </c>
      <c r="K19" s="114" t="s">
        <v>132</v>
      </c>
      <c r="L19" s="161">
        <v>2</v>
      </c>
      <c r="M19" s="161">
        <v>2</v>
      </c>
      <c r="N19" s="161">
        <f t="shared" si="0"/>
        <v>4</v>
      </c>
      <c r="O19" s="161" t="str">
        <f>IF(N19&gt;20,"MUY ALTO",IF(N19&gt;10,"ALTO",IF(N19&gt;5,"MEDIO","BAJO")))</f>
        <v>BAJO</v>
      </c>
      <c r="P19" s="161">
        <v>60</v>
      </c>
      <c r="Q19" s="168">
        <f t="shared" si="1"/>
        <v>240</v>
      </c>
      <c r="R19" s="161" t="str">
        <f t="shared" si="2"/>
        <v>ACEPTABLE CON CONTROL ESPECIFICO</v>
      </c>
      <c r="S19" s="161" t="s">
        <v>25</v>
      </c>
      <c r="T19" s="161"/>
      <c r="U19" s="161">
        <v>5</v>
      </c>
      <c r="V19" s="159" t="s">
        <v>309</v>
      </c>
      <c r="W19" s="159"/>
      <c r="X19" s="157"/>
      <c r="Y19" s="157"/>
      <c r="Z19" s="157" t="s">
        <v>313</v>
      </c>
      <c r="AA19" s="157"/>
      <c r="AB19" s="157"/>
      <c r="AC19" s="149"/>
      <c r="AD19" s="149"/>
    </row>
    <row r="20" spans="1:30" ht="129.75" customHeight="1" thickBot="1">
      <c r="A20" s="197"/>
      <c r="B20" s="206"/>
      <c r="C20" s="203"/>
      <c r="D20" s="165" t="s">
        <v>265</v>
      </c>
      <c r="E20" s="167" t="s">
        <v>302</v>
      </c>
      <c r="F20" s="148" t="s">
        <v>25</v>
      </c>
      <c r="G20" s="148"/>
      <c r="H20" s="127" t="s">
        <v>282</v>
      </c>
      <c r="I20" s="118" t="s">
        <v>132</v>
      </c>
      <c r="J20" s="118" t="s">
        <v>132</v>
      </c>
      <c r="K20" s="118" t="s">
        <v>132</v>
      </c>
      <c r="L20" s="123">
        <v>2</v>
      </c>
      <c r="M20" s="123">
        <v>3</v>
      </c>
      <c r="N20" s="123">
        <f t="shared" si="0"/>
        <v>6</v>
      </c>
      <c r="O20" s="161" t="str">
        <f>IF(N20&gt;24,"MUY U15ALTO",IF(N20&gt;10,"ALTO",IF(N20&gt;5,"MEDIO","BAJO")))</f>
        <v>MEDIO</v>
      </c>
      <c r="P20" s="123">
        <v>25</v>
      </c>
      <c r="Q20" s="169">
        <f t="shared" si="1"/>
        <v>150</v>
      </c>
      <c r="R20" s="161" t="str">
        <f t="shared" si="2"/>
        <v>MEJORABLE</v>
      </c>
      <c r="S20" s="123" t="s">
        <v>25</v>
      </c>
      <c r="T20" s="123"/>
      <c r="U20" s="161">
        <v>5</v>
      </c>
      <c r="V20" s="127" t="s">
        <v>283</v>
      </c>
      <c r="W20" s="127"/>
      <c r="X20" s="117"/>
      <c r="Y20" s="117"/>
      <c r="Z20" s="117" t="s">
        <v>303</v>
      </c>
      <c r="AA20" s="117"/>
      <c r="AB20" s="117"/>
      <c r="AC20" s="149"/>
      <c r="AD20" s="149"/>
    </row>
    <row r="21" spans="1:30" ht="129.75" customHeight="1">
      <c r="A21" s="197"/>
      <c r="B21" s="206"/>
      <c r="C21" s="203"/>
      <c r="D21" s="165" t="s">
        <v>316</v>
      </c>
      <c r="E21" s="114" t="s">
        <v>317</v>
      </c>
      <c r="F21" s="148" t="s">
        <v>241</v>
      </c>
      <c r="G21" s="148"/>
      <c r="H21" s="159" t="s">
        <v>318</v>
      </c>
      <c r="I21" s="118" t="s">
        <v>132</v>
      </c>
      <c r="J21" s="118" t="s">
        <v>132</v>
      </c>
      <c r="K21" s="118" t="s">
        <v>132</v>
      </c>
      <c r="L21" s="123">
        <v>2</v>
      </c>
      <c r="M21" s="123">
        <v>3</v>
      </c>
      <c r="N21" s="123">
        <f t="shared" si="0"/>
        <v>6</v>
      </c>
      <c r="O21" s="161" t="str">
        <f>IF(N21&gt;24,"MUY U15ALTO",IF(N21&gt;10,"ALTO",IF(N21&gt;5,"MEDIO","BAJO")))</f>
        <v>MEDIO</v>
      </c>
      <c r="P21" s="123">
        <v>25</v>
      </c>
      <c r="Q21" s="169">
        <f t="shared" si="1"/>
        <v>150</v>
      </c>
      <c r="R21" s="161" t="str">
        <f t="shared" si="2"/>
        <v>MEJORABLE</v>
      </c>
      <c r="S21" s="123" t="s">
        <v>25</v>
      </c>
      <c r="T21" s="123"/>
      <c r="U21" s="161">
        <v>25</v>
      </c>
      <c r="V21" s="127" t="s">
        <v>319</v>
      </c>
      <c r="W21" s="127"/>
      <c r="X21" s="117"/>
      <c r="Y21" s="117"/>
      <c r="Z21" s="117" t="s">
        <v>320</v>
      </c>
      <c r="AA21" s="117"/>
      <c r="AB21" s="117"/>
      <c r="AC21" s="149"/>
      <c r="AD21" s="149"/>
    </row>
    <row r="22" spans="1:30" ht="117" customHeight="1" thickBot="1">
      <c r="A22" s="205"/>
      <c r="B22" s="207"/>
      <c r="C22" s="208"/>
      <c r="D22" s="165" t="s">
        <v>307</v>
      </c>
      <c r="E22" s="116" t="s">
        <v>308</v>
      </c>
      <c r="F22" s="132" t="s">
        <v>25</v>
      </c>
      <c r="G22" s="132"/>
      <c r="H22" s="131" t="s">
        <v>256</v>
      </c>
      <c r="I22" s="131" t="s">
        <v>132</v>
      </c>
      <c r="J22" s="131" t="s">
        <v>132</v>
      </c>
      <c r="K22" s="131" t="s">
        <v>132</v>
      </c>
      <c r="L22" s="133">
        <v>2</v>
      </c>
      <c r="M22" s="133">
        <v>3</v>
      </c>
      <c r="N22" s="134">
        <f t="shared" si="0"/>
        <v>6</v>
      </c>
      <c r="O22" s="161" t="str">
        <f>IF(N22&gt;24,"MUY U15ALTO",IF(N22&gt;10,"ALTO",IF(N22&gt;5,"MEDIO","BAJO")))</f>
        <v>MEDIO</v>
      </c>
      <c r="P22" s="134">
        <v>60</v>
      </c>
      <c r="Q22" s="170">
        <f t="shared" si="1"/>
        <v>360</v>
      </c>
      <c r="R22" s="161" t="str">
        <f t="shared" si="2"/>
        <v>ACEPTABLE CON CONTROL ESPECIFICO</v>
      </c>
      <c r="S22" s="134" t="s">
        <v>25</v>
      </c>
      <c r="T22" s="134"/>
      <c r="U22" s="161">
        <v>25</v>
      </c>
      <c r="V22" s="131" t="s">
        <v>309</v>
      </c>
      <c r="W22" s="131"/>
      <c r="X22" s="131"/>
      <c r="Y22" s="131"/>
      <c r="Z22" s="116" t="s">
        <v>310</v>
      </c>
      <c r="AA22" s="131"/>
      <c r="AB22" s="135"/>
      <c r="AC22" s="144"/>
      <c r="AD22" s="144"/>
    </row>
    <row r="23" spans="29:30" ht="12.75">
      <c r="AC23" s="151"/>
      <c r="AD23" s="151"/>
    </row>
    <row r="27" ht="12.75">
      <c r="Y27" s="63"/>
    </row>
  </sheetData>
  <sheetProtection/>
  <mergeCells count="23">
    <mergeCell ref="I5:K5"/>
    <mergeCell ref="L5:R5"/>
    <mergeCell ref="S5:T5"/>
    <mergeCell ref="U5:W5"/>
    <mergeCell ref="X5:AB5"/>
    <mergeCell ref="F5:G5"/>
    <mergeCell ref="H5:H6"/>
    <mergeCell ref="A7:A13"/>
    <mergeCell ref="A14:A22"/>
    <mergeCell ref="B14:B22"/>
    <mergeCell ref="B5:B6"/>
    <mergeCell ref="C14:C22"/>
    <mergeCell ref="A5:A6"/>
    <mergeCell ref="AC1:AD13"/>
    <mergeCell ref="C5:C6"/>
    <mergeCell ref="C7:C13"/>
    <mergeCell ref="B7:B13"/>
    <mergeCell ref="X1:AB1"/>
    <mergeCell ref="X2:AB2"/>
    <mergeCell ref="X3:AB4"/>
    <mergeCell ref="D1:W4"/>
    <mergeCell ref="A1:C4"/>
    <mergeCell ref="D5:E5"/>
  </mergeCells>
  <conditionalFormatting sqref="O7">
    <cfRule type="containsText" priority="5" dxfId="1" operator="containsText" stopIfTrue="1" text="MUY ALTO">
      <formula>NOT(ISERROR(SEARCH("MUY ALTO",O7)))</formula>
    </cfRule>
    <cfRule type="containsText" priority="6" dxfId="1" operator="containsText" stopIfTrue="1" text="ALTO">
      <formula>NOT(ISERROR(SEARCH("ALTO",O7)))</formula>
    </cfRule>
    <cfRule type="containsText" priority="7" dxfId="0" operator="containsText" stopIfTrue="1" text="MEDIO">
      <formula>NOT(ISERROR(SEARCH("MEDIO",O7)))</formula>
    </cfRule>
    <cfRule type="containsText" priority="8" dxfId="33" operator="containsText" stopIfTrue="1" text="BAJO">
      <formula>NOT(ISERROR(SEARCH("BAJO",O7)))</formula>
    </cfRule>
  </conditionalFormatting>
  <conditionalFormatting sqref="O8:O22">
    <cfRule type="containsText" priority="1" dxfId="1" operator="containsText" stopIfTrue="1" text="MUY ALTO">
      <formula>NOT(ISERROR(SEARCH("MUY ALTO",O8)))</formula>
    </cfRule>
    <cfRule type="containsText" priority="2" dxfId="1" operator="containsText" stopIfTrue="1" text="ALTO">
      <formula>NOT(ISERROR(SEARCH("ALTO",O8)))</formula>
    </cfRule>
    <cfRule type="containsText" priority="3" dxfId="0" operator="containsText" stopIfTrue="1" text="MEDIO">
      <formula>NOT(ISERROR(SEARCH("MEDIO",O8)))</formula>
    </cfRule>
    <cfRule type="containsText" priority="4" dxfId="33" operator="containsText" stopIfTrue="1" text="BAJO">
      <formula>NOT(ISERROR(SEARCH("BAJO",O8)))</formula>
    </cfRule>
  </conditionalFormatting>
  <printOptions/>
  <pageMargins left="0.7480314960629921" right="0.7480314960629921" top="0.984251968503937" bottom="0.984251968503937" header="0" footer="0"/>
  <pageSetup horizontalDpi="300" verticalDpi="300" orientation="landscape" paperSize="9" scale="29" r:id="rId2"/>
  <colBreaks count="1" manualBreakCount="1">
    <brk id="29" max="1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C23"/>
  <sheetViews>
    <sheetView view="pageBreakPreview" zoomScale="82" zoomScaleSheetLayoutView="82" zoomScalePageLayoutView="0" workbookViewId="0" topLeftCell="Q4">
      <pane ySplit="5" topLeftCell="A10" activePane="bottomLeft" state="frozen"/>
      <selection pane="topLeft" activeCell="A4" sqref="A4"/>
      <selection pane="bottomLeft" activeCell="Y8" sqref="Y8:Z9"/>
    </sheetView>
  </sheetViews>
  <sheetFormatPr defaultColWidth="11.421875" defaultRowHeight="15"/>
  <cols>
    <col min="1" max="1" width="11.140625" style="2" customWidth="1"/>
    <col min="2" max="2" width="7.57421875" style="2" customWidth="1"/>
    <col min="3" max="3" width="9.8515625" style="2" customWidth="1"/>
    <col min="4" max="4" width="21.57421875" style="2" customWidth="1"/>
    <col min="5" max="5" width="15.421875" style="2" customWidth="1"/>
    <col min="6" max="6" width="3.140625" style="2" customWidth="1"/>
    <col min="7" max="7" width="3.00390625" style="2" customWidth="1"/>
    <col min="8" max="8" width="3.28125" style="2" customWidth="1"/>
    <col min="9" max="9" width="3.140625" style="2" customWidth="1"/>
    <col min="10" max="10" width="2.57421875" style="2" customWidth="1"/>
    <col min="11" max="11" width="3.421875" style="2" customWidth="1"/>
    <col min="12" max="12" width="15.140625" style="2" customWidth="1"/>
    <col min="13" max="13" width="11.140625" style="2" customWidth="1"/>
    <col min="14" max="14" width="11.421875" style="2" customWidth="1"/>
    <col min="15" max="15" width="3.8515625" style="2" customWidth="1"/>
    <col min="16" max="16" width="4.421875" style="3" customWidth="1"/>
    <col min="17" max="17" width="4.28125" style="2" customWidth="1"/>
    <col min="18" max="18" width="4.7109375" style="2" customWidth="1"/>
    <col min="19" max="19" width="5.140625" style="2" customWidth="1"/>
    <col min="20" max="20" width="3.7109375" style="2" customWidth="1"/>
    <col min="21" max="21" width="4.28125" style="2" customWidth="1"/>
    <col min="22" max="22" width="6.00390625" style="2" customWidth="1"/>
    <col min="23" max="23" width="8.140625" style="2" customWidth="1"/>
    <col min="24" max="24" width="21.421875" style="2" customWidth="1"/>
    <col min="25" max="25" width="27.8515625" style="2" customWidth="1"/>
    <col min="26" max="26" width="15.7109375" style="2" customWidth="1"/>
    <col min="27" max="27" width="26.140625" style="2" customWidth="1"/>
    <col min="28" max="28" width="19.57421875" style="2" customWidth="1"/>
    <col min="29" max="16384" width="11.421875" style="2" customWidth="1"/>
  </cols>
  <sheetData>
    <row r="1" spans="1:28" ht="24.75" customHeight="1" thickBot="1">
      <c r="A1" s="209"/>
      <c r="B1" s="209"/>
      <c r="C1" s="209"/>
      <c r="D1" s="209"/>
      <c r="E1" s="211" t="s">
        <v>37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227" t="s">
        <v>38</v>
      </c>
      <c r="Z1" s="228"/>
      <c r="AA1" s="228"/>
      <c r="AB1" s="229"/>
    </row>
    <row r="2" spans="1:28" ht="24" customHeight="1" thickBot="1">
      <c r="A2" s="209"/>
      <c r="B2" s="209"/>
      <c r="C2" s="209"/>
      <c r="D2" s="209"/>
      <c r="E2" s="214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227" t="s">
        <v>39</v>
      </c>
      <c r="Z2" s="228"/>
      <c r="AA2" s="228"/>
      <c r="AB2" s="229"/>
    </row>
    <row r="3" spans="1:28" ht="20.25" customHeight="1">
      <c r="A3" s="209"/>
      <c r="B3" s="209"/>
      <c r="C3" s="209"/>
      <c r="D3" s="209"/>
      <c r="E3" s="214" t="s">
        <v>41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6"/>
      <c r="Y3" s="221" t="s">
        <v>40</v>
      </c>
      <c r="Z3" s="222"/>
      <c r="AA3" s="222"/>
      <c r="AB3" s="223"/>
    </row>
    <row r="4" spans="1:28" ht="48" customHeight="1">
      <c r="A4" s="210"/>
      <c r="B4" s="210"/>
      <c r="C4" s="210"/>
      <c r="D4" s="210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6"/>
      <c r="Y4" s="224"/>
      <c r="Z4" s="225"/>
      <c r="AA4" s="225"/>
      <c r="AB4" s="226"/>
    </row>
    <row r="5" spans="1:29" ht="46.5" customHeight="1">
      <c r="A5" s="235" t="s">
        <v>32</v>
      </c>
      <c r="B5" s="236"/>
      <c r="C5" s="236"/>
      <c r="D5" s="17" t="s">
        <v>36</v>
      </c>
      <c r="E5" s="18" t="s">
        <v>52</v>
      </c>
      <c r="F5" s="217" t="s">
        <v>0</v>
      </c>
      <c r="G5" s="217"/>
      <c r="H5" s="217"/>
      <c r="I5" s="217"/>
      <c r="J5" s="217"/>
      <c r="K5" s="217" t="s">
        <v>1</v>
      </c>
      <c r="L5" s="217"/>
      <c r="M5" s="217"/>
      <c r="N5" s="217" t="s">
        <v>2</v>
      </c>
      <c r="O5" s="217"/>
      <c r="P5" s="217"/>
      <c r="Q5" s="217"/>
      <c r="R5" s="217"/>
      <c r="S5" s="217"/>
      <c r="T5" s="217"/>
      <c r="U5" s="218" t="s">
        <v>3</v>
      </c>
      <c r="V5" s="218"/>
      <c r="W5" s="218"/>
      <c r="X5" s="217" t="s">
        <v>30</v>
      </c>
      <c r="Y5" s="217"/>
      <c r="Z5" s="217"/>
      <c r="AA5" s="217"/>
      <c r="AB5" s="217"/>
      <c r="AC5" s="241"/>
    </row>
    <row r="6" spans="1:29" ht="48.75" customHeight="1">
      <c r="A6" s="236"/>
      <c r="B6" s="236"/>
      <c r="C6" s="236"/>
      <c r="D6" s="6" t="s">
        <v>29</v>
      </c>
      <c r="E6" s="6" t="s">
        <v>4</v>
      </c>
      <c r="F6" s="242" t="s">
        <v>35</v>
      </c>
      <c r="G6" s="242"/>
      <c r="H6" s="242"/>
      <c r="I6" s="242"/>
      <c r="J6" s="242"/>
      <c r="K6" s="243" t="s">
        <v>31</v>
      </c>
      <c r="L6" s="243"/>
      <c r="M6" s="243"/>
      <c r="N6" s="244" t="s">
        <v>86</v>
      </c>
      <c r="O6" s="245"/>
      <c r="P6" s="245"/>
      <c r="Q6" s="245"/>
      <c r="R6" s="245"/>
      <c r="S6" s="245"/>
      <c r="T6" s="246"/>
      <c r="U6" s="218"/>
      <c r="V6" s="218"/>
      <c r="W6" s="218"/>
      <c r="X6" s="217"/>
      <c r="Y6" s="217"/>
      <c r="Z6" s="217"/>
      <c r="AA6" s="217"/>
      <c r="AB6" s="217"/>
      <c r="AC6" s="241"/>
    </row>
    <row r="7" spans="1:28" ht="57.75" customHeight="1">
      <c r="A7" s="233" t="s">
        <v>43</v>
      </c>
      <c r="B7" s="233" t="s">
        <v>44</v>
      </c>
      <c r="C7" s="233" t="s">
        <v>33</v>
      </c>
      <c r="D7" s="233" t="s">
        <v>45</v>
      </c>
      <c r="E7" s="234" t="s">
        <v>5</v>
      </c>
      <c r="F7" s="233">
        <v>7</v>
      </c>
      <c r="G7" s="234"/>
      <c r="H7" s="233" t="s">
        <v>6</v>
      </c>
      <c r="I7" s="233"/>
      <c r="J7" s="240" t="s">
        <v>7</v>
      </c>
      <c r="K7" s="240"/>
      <c r="L7" s="233" t="s">
        <v>8</v>
      </c>
      <c r="M7" s="233"/>
      <c r="N7" s="233"/>
      <c r="O7" s="219" t="s">
        <v>9</v>
      </c>
      <c r="P7" s="219"/>
      <c r="Q7" s="219"/>
      <c r="R7" s="233" t="s">
        <v>42</v>
      </c>
      <c r="S7" s="233"/>
      <c r="T7" s="232" t="s">
        <v>10</v>
      </c>
      <c r="U7" s="219" t="s">
        <v>11</v>
      </c>
      <c r="V7" s="219"/>
      <c r="W7" s="219" t="s">
        <v>12</v>
      </c>
      <c r="X7" s="220" t="s">
        <v>50</v>
      </c>
      <c r="Y7" s="220"/>
      <c r="Z7" s="220"/>
      <c r="AA7" s="220"/>
      <c r="AB7" s="220"/>
    </row>
    <row r="8" spans="1:28" ht="70.5" customHeight="1">
      <c r="A8" s="233"/>
      <c r="B8" s="233"/>
      <c r="C8" s="233"/>
      <c r="D8" s="233"/>
      <c r="E8" s="234"/>
      <c r="F8" s="21" t="s">
        <v>13</v>
      </c>
      <c r="G8" s="21" t="s">
        <v>14</v>
      </c>
      <c r="H8" s="16" t="s">
        <v>15</v>
      </c>
      <c r="I8" s="16" t="s">
        <v>16</v>
      </c>
      <c r="J8" s="22" t="s">
        <v>15</v>
      </c>
      <c r="K8" s="23" t="s">
        <v>16</v>
      </c>
      <c r="L8" s="24" t="s">
        <v>17</v>
      </c>
      <c r="M8" s="24" t="s">
        <v>18</v>
      </c>
      <c r="N8" s="24" t="s">
        <v>16</v>
      </c>
      <c r="O8" s="24" t="s">
        <v>19</v>
      </c>
      <c r="P8" s="24" t="s">
        <v>20</v>
      </c>
      <c r="Q8" s="25" t="s">
        <v>21</v>
      </c>
      <c r="R8" s="19" t="s">
        <v>22</v>
      </c>
      <c r="S8" s="26" t="s">
        <v>23</v>
      </c>
      <c r="T8" s="232"/>
      <c r="U8" s="20" t="s">
        <v>22</v>
      </c>
      <c r="V8" s="26" t="s">
        <v>24</v>
      </c>
      <c r="W8" s="219"/>
      <c r="X8" s="50" t="s">
        <v>90</v>
      </c>
      <c r="Y8" s="50" t="s">
        <v>91</v>
      </c>
      <c r="Z8" s="50" t="s">
        <v>92</v>
      </c>
      <c r="AA8" s="50" t="s">
        <v>93</v>
      </c>
      <c r="AB8" s="20" t="s">
        <v>94</v>
      </c>
    </row>
    <row r="9" spans="1:28" s="1" customFormat="1" ht="89.25" customHeight="1">
      <c r="A9" s="237" t="s">
        <v>84</v>
      </c>
      <c r="B9" s="37" t="s">
        <v>26</v>
      </c>
      <c r="C9" s="4" t="s">
        <v>46</v>
      </c>
      <c r="D9" s="31" t="s">
        <v>87</v>
      </c>
      <c r="E9" s="31" t="s">
        <v>27</v>
      </c>
      <c r="F9" s="13" t="s">
        <v>25</v>
      </c>
      <c r="G9" s="14"/>
      <c r="H9" s="4">
        <v>16</v>
      </c>
      <c r="I9" s="4"/>
      <c r="J9" s="11">
        <v>8</v>
      </c>
      <c r="K9" s="12"/>
      <c r="L9" s="15" t="s">
        <v>61</v>
      </c>
      <c r="M9" s="15" t="s">
        <v>61</v>
      </c>
      <c r="N9" s="15" t="s">
        <v>61</v>
      </c>
      <c r="O9" s="7">
        <v>1</v>
      </c>
      <c r="P9" s="7">
        <v>10</v>
      </c>
      <c r="Q9" s="7">
        <v>10</v>
      </c>
      <c r="R9" s="7">
        <f>O9*P9*Q9</f>
        <v>100</v>
      </c>
      <c r="S9" s="27" t="str">
        <f aca="true" t="shared" si="0" ref="S9:S17">IF(R9&lt;300,"BAJO",IF(R9&lt;600,"MEDIO","ALTO"))</f>
        <v>BAJO</v>
      </c>
      <c r="T9" s="8">
        <v>3</v>
      </c>
      <c r="U9" s="28">
        <f aca="true" t="shared" si="1" ref="U9:U17">(R9*T9)</f>
        <v>300</v>
      </c>
      <c r="V9" s="27" t="str">
        <f>IF(U9&lt;1500,"BAJO",IF(U9&lt;3500,"MEDIO","ALTO"))</f>
        <v>BAJO</v>
      </c>
      <c r="W9" s="29" t="str">
        <f>IF(U9&lt;1500,"ACEPTABLE, MODERADO",IF(U9&lt;3500,"IMPORTANTE","INTOLERABLE"))</f>
        <v>ACEPTABLE, MODERADO</v>
      </c>
      <c r="X9" s="52" t="s">
        <v>28</v>
      </c>
      <c r="Y9" s="59" t="s">
        <v>67</v>
      </c>
      <c r="Z9" s="53" t="s">
        <v>67</v>
      </c>
      <c r="AA9" s="54" t="s">
        <v>96</v>
      </c>
      <c r="AB9" s="32" t="s">
        <v>95</v>
      </c>
    </row>
    <row r="10" spans="1:28" s="1" customFormat="1" ht="111.75" customHeight="1">
      <c r="A10" s="238"/>
      <c r="B10" s="37" t="s">
        <v>82</v>
      </c>
      <c r="C10" s="39" t="s">
        <v>71</v>
      </c>
      <c r="D10" s="35" t="s">
        <v>111</v>
      </c>
      <c r="E10" s="48" t="s">
        <v>72</v>
      </c>
      <c r="F10" s="13" t="s">
        <v>25</v>
      </c>
      <c r="G10" s="14"/>
      <c r="H10" s="4">
        <v>16</v>
      </c>
      <c r="I10" s="4"/>
      <c r="J10" s="11">
        <v>8</v>
      </c>
      <c r="K10" s="12"/>
      <c r="L10" s="40" t="s">
        <v>73</v>
      </c>
      <c r="M10" s="15" t="s">
        <v>61</v>
      </c>
      <c r="N10" s="7" t="s">
        <v>107</v>
      </c>
      <c r="O10" s="7"/>
      <c r="P10" s="7"/>
      <c r="Q10" s="7"/>
      <c r="R10" s="7">
        <v>280</v>
      </c>
      <c r="S10" s="27" t="str">
        <f t="shared" si="0"/>
        <v>BAJO</v>
      </c>
      <c r="T10" s="8">
        <v>3</v>
      </c>
      <c r="U10" s="28">
        <f t="shared" si="1"/>
        <v>840</v>
      </c>
      <c r="V10" s="27" t="str">
        <f aca="true" t="shared" si="2" ref="V10:V17">IF(U10&lt;1500,"BAJO",IF(U10&lt;3500,"MEDIO","ALTO"))</f>
        <v>BAJO</v>
      </c>
      <c r="W10" s="29" t="str">
        <f aca="true" t="shared" si="3" ref="W10:W17">IF(U10&lt;1500,"ACEPTABLE, MODERADO",IF(U10&lt;3500,"IMPORTANTE","INTOLERABLE"))</f>
        <v>ACEPTABLE, MODERADO</v>
      </c>
      <c r="X10" s="59" t="s">
        <v>67</v>
      </c>
      <c r="Y10" s="59" t="s">
        <v>67</v>
      </c>
      <c r="Z10" s="53" t="s">
        <v>108</v>
      </c>
      <c r="AA10" s="55" t="s">
        <v>102</v>
      </c>
      <c r="AB10" s="32" t="s">
        <v>95</v>
      </c>
    </row>
    <row r="11" spans="1:28" s="1" customFormat="1" ht="84" customHeight="1" thickBot="1">
      <c r="A11" s="238"/>
      <c r="B11" s="230" t="s">
        <v>47</v>
      </c>
      <c r="C11" s="39" t="s">
        <v>75</v>
      </c>
      <c r="D11" s="40" t="s">
        <v>76</v>
      </c>
      <c r="E11" s="40" t="s">
        <v>88</v>
      </c>
      <c r="F11" s="49"/>
      <c r="G11" s="13" t="s">
        <v>25</v>
      </c>
      <c r="H11" s="4">
        <v>16</v>
      </c>
      <c r="I11" s="4"/>
      <c r="J11" s="11">
        <v>8</v>
      </c>
      <c r="K11" s="12"/>
      <c r="L11" s="40" t="s">
        <v>77</v>
      </c>
      <c r="M11" s="15" t="s">
        <v>61</v>
      </c>
      <c r="N11" s="15" t="s">
        <v>61</v>
      </c>
      <c r="O11" s="7">
        <v>1</v>
      </c>
      <c r="P11" s="7">
        <v>2</v>
      </c>
      <c r="Q11" s="7">
        <v>10</v>
      </c>
      <c r="R11" s="7">
        <f aca="true" t="shared" si="4" ref="R11:R17">O11*P11*Q11</f>
        <v>20</v>
      </c>
      <c r="S11" s="27" t="str">
        <f t="shared" si="0"/>
        <v>BAJO</v>
      </c>
      <c r="T11" s="8">
        <v>3</v>
      </c>
      <c r="U11" s="28">
        <v>60</v>
      </c>
      <c r="V11" s="27" t="str">
        <f t="shared" si="2"/>
        <v>BAJO</v>
      </c>
      <c r="W11" s="29" t="str">
        <f t="shared" si="3"/>
        <v>ACEPTABLE, MODERADO</v>
      </c>
      <c r="X11" s="59" t="s">
        <v>78</v>
      </c>
      <c r="Y11" s="59" t="s">
        <v>67</v>
      </c>
      <c r="Z11" s="40" t="s">
        <v>104</v>
      </c>
      <c r="AA11" s="58" t="s">
        <v>103</v>
      </c>
      <c r="AB11" s="32" t="s">
        <v>95</v>
      </c>
    </row>
    <row r="12" spans="1:28" s="1" customFormat="1" ht="82.5" customHeight="1">
      <c r="A12" s="238"/>
      <c r="B12" s="231"/>
      <c r="C12" s="4" t="s">
        <v>48</v>
      </c>
      <c r="D12" s="34" t="s">
        <v>89</v>
      </c>
      <c r="E12" s="42" t="s">
        <v>74</v>
      </c>
      <c r="F12" s="43"/>
      <c r="G12" s="43" t="s">
        <v>25</v>
      </c>
      <c r="H12" s="44">
        <v>16</v>
      </c>
      <c r="I12" s="44"/>
      <c r="J12" s="45">
        <v>8</v>
      </c>
      <c r="K12" s="46"/>
      <c r="L12" s="47" t="s">
        <v>61</v>
      </c>
      <c r="M12" s="42" t="s">
        <v>49</v>
      </c>
      <c r="N12" s="47" t="s">
        <v>61</v>
      </c>
      <c r="O12" s="7">
        <v>1</v>
      </c>
      <c r="P12" s="4">
        <v>2</v>
      </c>
      <c r="Q12" s="7">
        <v>10</v>
      </c>
      <c r="R12" s="7">
        <f t="shared" si="4"/>
        <v>20</v>
      </c>
      <c r="S12" s="27" t="str">
        <f t="shared" si="0"/>
        <v>BAJO</v>
      </c>
      <c r="T12" s="8">
        <v>3</v>
      </c>
      <c r="U12" s="28">
        <v>60</v>
      </c>
      <c r="V12" s="27" t="str">
        <f t="shared" si="2"/>
        <v>BAJO</v>
      </c>
      <c r="W12" s="29" t="str">
        <f t="shared" si="3"/>
        <v>ACEPTABLE, MODERADO</v>
      </c>
      <c r="X12" s="52" t="s">
        <v>66</v>
      </c>
      <c r="Y12" s="59" t="s">
        <v>67</v>
      </c>
      <c r="Z12" s="53" t="s">
        <v>67</v>
      </c>
      <c r="AA12" s="54" t="s">
        <v>101</v>
      </c>
      <c r="AB12" s="32" t="s">
        <v>95</v>
      </c>
    </row>
    <row r="13" spans="1:28" s="1" customFormat="1" ht="61.5" customHeight="1">
      <c r="A13" s="238"/>
      <c r="B13" s="37" t="s">
        <v>34</v>
      </c>
      <c r="C13" s="32" t="s">
        <v>53</v>
      </c>
      <c r="D13" s="7" t="s">
        <v>54</v>
      </c>
      <c r="E13" s="31" t="s">
        <v>55</v>
      </c>
      <c r="F13" s="13" t="s">
        <v>25</v>
      </c>
      <c r="G13" s="14"/>
      <c r="H13" s="4">
        <v>16</v>
      </c>
      <c r="I13" s="4"/>
      <c r="J13" s="11">
        <v>8</v>
      </c>
      <c r="K13" s="12"/>
      <c r="L13" s="7" t="s">
        <v>124</v>
      </c>
      <c r="M13" s="7" t="s">
        <v>112</v>
      </c>
      <c r="N13" s="7" t="s">
        <v>56</v>
      </c>
      <c r="O13" s="7"/>
      <c r="P13" s="7"/>
      <c r="Q13" s="7"/>
      <c r="R13" s="7">
        <v>700</v>
      </c>
      <c r="S13" s="33" t="str">
        <f t="shared" si="0"/>
        <v>ALTO</v>
      </c>
      <c r="T13" s="8">
        <v>3</v>
      </c>
      <c r="U13" s="7">
        <f t="shared" si="1"/>
        <v>2100</v>
      </c>
      <c r="V13" s="27" t="str">
        <f t="shared" si="2"/>
        <v>MEDIO</v>
      </c>
      <c r="W13" s="29" t="str">
        <f t="shared" si="3"/>
        <v>IMPORTANTE</v>
      </c>
      <c r="X13" s="59" t="s">
        <v>67</v>
      </c>
      <c r="Y13" s="59" t="s">
        <v>67</v>
      </c>
      <c r="Z13" s="56" t="s">
        <v>105</v>
      </c>
      <c r="AA13" s="54" t="s">
        <v>97</v>
      </c>
      <c r="AB13" s="57" t="s">
        <v>95</v>
      </c>
    </row>
    <row r="14" spans="1:28" s="1" customFormat="1" ht="63" customHeight="1">
      <c r="A14" s="238"/>
      <c r="B14" s="38" t="s">
        <v>57</v>
      </c>
      <c r="C14" s="32" t="s">
        <v>58</v>
      </c>
      <c r="D14" s="5" t="s">
        <v>59</v>
      </c>
      <c r="E14" s="5" t="s">
        <v>60</v>
      </c>
      <c r="F14" s="13" t="s">
        <v>25</v>
      </c>
      <c r="G14" s="14"/>
      <c r="H14" s="4">
        <v>16</v>
      </c>
      <c r="I14" s="4"/>
      <c r="J14" s="11">
        <v>8</v>
      </c>
      <c r="K14" s="12"/>
      <c r="L14" s="7" t="s">
        <v>123</v>
      </c>
      <c r="M14" s="15" t="s">
        <v>61</v>
      </c>
      <c r="N14" s="7" t="s">
        <v>122</v>
      </c>
      <c r="O14" s="7">
        <v>10</v>
      </c>
      <c r="P14" s="7">
        <v>2</v>
      </c>
      <c r="Q14" s="7">
        <v>10</v>
      </c>
      <c r="R14" s="7">
        <f t="shared" si="4"/>
        <v>200</v>
      </c>
      <c r="S14" s="33" t="str">
        <f t="shared" si="0"/>
        <v>BAJO</v>
      </c>
      <c r="T14" s="8">
        <v>3</v>
      </c>
      <c r="U14" s="7">
        <f t="shared" si="1"/>
        <v>600</v>
      </c>
      <c r="V14" s="27" t="str">
        <f t="shared" si="2"/>
        <v>BAJO</v>
      </c>
      <c r="W14" s="29" t="str">
        <f t="shared" si="3"/>
        <v>ACEPTABLE, MODERADO</v>
      </c>
      <c r="X14" s="52" t="s">
        <v>62</v>
      </c>
      <c r="Y14" s="59" t="s">
        <v>67</v>
      </c>
      <c r="Z14" s="56" t="s">
        <v>99</v>
      </c>
      <c r="AA14" s="62" t="s">
        <v>98</v>
      </c>
      <c r="AB14" s="57" t="s">
        <v>95</v>
      </c>
    </row>
    <row r="15" spans="1:28" s="1" customFormat="1" ht="125.25" customHeight="1">
      <c r="A15" s="238"/>
      <c r="B15" s="21" t="s">
        <v>80</v>
      </c>
      <c r="C15" s="7" t="s">
        <v>113</v>
      </c>
      <c r="D15" s="7" t="s">
        <v>115</v>
      </c>
      <c r="E15" s="7" t="s">
        <v>114</v>
      </c>
      <c r="F15" s="13" t="s">
        <v>25</v>
      </c>
      <c r="G15" s="14"/>
      <c r="H15" s="51">
        <v>16</v>
      </c>
      <c r="I15" s="4"/>
      <c r="J15" s="11">
        <v>8</v>
      </c>
      <c r="K15" s="12"/>
      <c r="L15" s="7" t="s">
        <v>67</v>
      </c>
      <c r="M15" s="7" t="s">
        <v>118</v>
      </c>
      <c r="N15" s="7" t="s">
        <v>112</v>
      </c>
      <c r="O15" s="7"/>
      <c r="P15" s="7"/>
      <c r="Q15" s="7"/>
      <c r="R15" s="7">
        <v>1000</v>
      </c>
      <c r="S15" s="27" t="str">
        <f>IF(R15&lt;300,"BAJO",IF(R15&lt;600,"MEDIO","ALTO"))</f>
        <v>ALTO</v>
      </c>
      <c r="T15" s="8">
        <v>2</v>
      </c>
      <c r="U15" s="28">
        <v>2000</v>
      </c>
      <c r="V15" s="27" t="str">
        <f>IF(U15&lt;1500,"BAJO",IF(U15&lt;3500,"MEDIO","ALTO"))</f>
        <v>MEDIO</v>
      </c>
      <c r="W15" s="29" t="str">
        <f>IF(U15&lt;1500,"ACEPTABLE, MODERADO",IF(U15&lt;3500,"IMPORTANTE","INTOLERABLE"))</f>
        <v>IMPORTANTE</v>
      </c>
      <c r="X15" s="59" t="s">
        <v>67</v>
      </c>
      <c r="Y15" s="59" t="s">
        <v>67</v>
      </c>
      <c r="Z15" s="5" t="s">
        <v>119</v>
      </c>
      <c r="AA15" s="60" t="s">
        <v>120</v>
      </c>
      <c r="AB15" s="61" t="s">
        <v>95</v>
      </c>
    </row>
    <row r="16" spans="1:28" s="1" customFormat="1" ht="122.25" customHeight="1">
      <c r="A16" s="238"/>
      <c r="B16" s="21" t="s">
        <v>85</v>
      </c>
      <c r="C16" s="7" t="s">
        <v>127</v>
      </c>
      <c r="D16" s="7" t="s">
        <v>126</v>
      </c>
      <c r="E16" s="7" t="s">
        <v>129</v>
      </c>
      <c r="F16" s="13"/>
      <c r="G16" s="41" t="s">
        <v>25</v>
      </c>
      <c r="H16" s="51">
        <v>16</v>
      </c>
      <c r="I16" s="4"/>
      <c r="J16" s="11">
        <v>4</v>
      </c>
      <c r="K16" s="12"/>
      <c r="L16" s="7" t="s">
        <v>67</v>
      </c>
      <c r="M16" s="7" t="s">
        <v>67</v>
      </c>
      <c r="N16" s="7" t="s">
        <v>67</v>
      </c>
      <c r="O16" s="7"/>
      <c r="P16" s="7"/>
      <c r="Q16" s="7"/>
      <c r="R16" s="7"/>
      <c r="S16" s="27"/>
      <c r="T16" s="8"/>
      <c r="U16" s="28"/>
      <c r="V16" s="27"/>
      <c r="W16" s="29"/>
      <c r="X16" s="59" t="s">
        <v>67</v>
      </c>
      <c r="Y16" s="59" t="s">
        <v>67</v>
      </c>
      <c r="Z16" s="59" t="s">
        <v>67</v>
      </c>
      <c r="AA16" s="60" t="s">
        <v>130</v>
      </c>
      <c r="AB16" s="61" t="s">
        <v>128</v>
      </c>
    </row>
    <row r="17" spans="1:28" ht="63" customHeight="1">
      <c r="A17" s="239"/>
      <c r="B17" s="36" t="s">
        <v>83</v>
      </c>
      <c r="C17" s="4" t="s">
        <v>63</v>
      </c>
      <c r="D17" s="5" t="s">
        <v>64</v>
      </c>
      <c r="E17" s="5" t="s">
        <v>116</v>
      </c>
      <c r="F17" s="13" t="s">
        <v>25</v>
      </c>
      <c r="G17" s="4"/>
      <c r="H17" s="4">
        <v>16</v>
      </c>
      <c r="I17" s="5"/>
      <c r="J17" s="11">
        <v>8</v>
      </c>
      <c r="K17" s="9"/>
      <c r="L17" s="15" t="s">
        <v>61</v>
      </c>
      <c r="M17" s="30" t="s">
        <v>65</v>
      </c>
      <c r="N17" s="15" t="s">
        <v>125</v>
      </c>
      <c r="O17" s="7">
        <v>1</v>
      </c>
      <c r="P17" s="10">
        <v>2</v>
      </c>
      <c r="Q17" s="7">
        <v>10</v>
      </c>
      <c r="R17" s="7">
        <f t="shared" si="4"/>
        <v>20</v>
      </c>
      <c r="S17" s="33" t="str">
        <f t="shared" si="0"/>
        <v>BAJO</v>
      </c>
      <c r="T17" s="8">
        <v>3</v>
      </c>
      <c r="U17" s="7">
        <f t="shared" si="1"/>
        <v>60</v>
      </c>
      <c r="V17" s="27" t="str">
        <f t="shared" si="2"/>
        <v>BAJO</v>
      </c>
      <c r="W17" s="29" t="str">
        <f t="shared" si="3"/>
        <v>ACEPTABLE, MODERADO</v>
      </c>
      <c r="X17" s="59" t="s">
        <v>67</v>
      </c>
      <c r="Y17" s="59" t="s">
        <v>67</v>
      </c>
      <c r="Z17" s="53" t="s">
        <v>67</v>
      </c>
      <c r="AA17" s="54" t="s">
        <v>100</v>
      </c>
      <c r="AB17" s="57" t="s">
        <v>95</v>
      </c>
    </row>
    <row r="18" ht="63" customHeight="1"/>
    <row r="23" ht="12.75">
      <c r="M23" s="2">
        <f>16/36</f>
        <v>0.4444444444444444</v>
      </c>
    </row>
  </sheetData>
  <sheetProtection/>
  <mergeCells count="33">
    <mergeCell ref="AC5:AC6"/>
    <mergeCell ref="F6:J6"/>
    <mergeCell ref="K6:M6"/>
    <mergeCell ref="N6:T6"/>
    <mergeCell ref="N5:T5"/>
    <mergeCell ref="K5:M5"/>
    <mergeCell ref="F5:J5"/>
    <mergeCell ref="H7:I7"/>
    <mergeCell ref="J7:K7"/>
    <mergeCell ref="B7:B8"/>
    <mergeCell ref="C7:C8"/>
    <mergeCell ref="D7:D8"/>
    <mergeCell ref="E7:E8"/>
    <mergeCell ref="B11:B12"/>
    <mergeCell ref="T7:T8"/>
    <mergeCell ref="F7:G7"/>
    <mergeCell ref="Y2:AB2"/>
    <mergeCell ref="L7:N7"/>
    <mergeCell ref="O7:Q7"/>
    <mergeCell ref="R7:S7"/>
    <mergeCell ref="A5:C6"/>
    <mergeCell ref="A7:A8"/>
    <mergeCell ref="A9:A17"/>
    <mergeCell ref="A1:D4"/>
    <mergeCell ref="E1:X2"/>
    <mergeCell ref="E3:X4"/>
    <mergeCell ref="X5:AB6"/>
    <mergeCell ref="U5:W6"/>
    <mergeCell ref="U7:V7"/>
    <mergeCell ref="W7:W8"/>
    <mergeCell ref="X7:AB7"/>
    <mergeCell ref="Y3:AB4"/>
    <mergeCell ref="Y1:AB1"/>
  </mergeCells>
  <printOptions/>
  <pageMargins left="0.7480314960629921" right="0.7480314960629921" top="0.984251968503937" bottom="0.984251968503937" header="0" footer="0"/>
  <pageSetup horizontalDpi="300" verticalDpi="300" orientation="landscape" paperSize="9" scale="3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H25"/>
  <sheetViews>
    <sheetView zoomScale="70" zoomScaleNormal="70" zoomScaleSheetLayoutView="91" zoomScalePageLayoutView="0" workbookViewId="0" topLeftCell="B1">
      <selection activeCell="A5" sqref="A5:F6"/>
    </sheetView>
  </sheetViews>
  <sheetFormatPr defaultColWidth="11.421875" defaultRowHeight="15"/>
  <cols>
    <col min="1" max="1" width="16.57421875" style="2" customWidth="1"/>
    <col min="2" max="2" width="14.8515625" style="2" customWidth="1"/>
    <col min="3" max="3" width="15.421875" style="2" bestFit="1" customWidth="1"/>
    <col min="4" max="4" width="18.7109375" style="2" customWidth="1"/>
    <col min="5" max="5" width="11.7109375" style="2" customWidth="1"/>
    <col min="6" max="6" width="24.28125" style="2" customWidth="1"/>
    <col min="7" max="7" width="11.8515625" style="2" customWidth="1"/>
    <col min="8" max="8" width="10.140625" style="2" customWidth="1"/>
    <col min="9" max="9" width="24.8515625" style="2" customWidth="1"/>
    <col min="10" max="10" width="12.140625" style="2" customWidth="1"/>
    <col min="11" max="11" width="15.7109375" style="2" customWidth="1"/>
    <col min="12" max="12" width="15.28125" style="2" customWidth="1"/>
    <col min="13" max="13" width="5.57421875" style="2" customWidth="1"/>
    <col min="14" max="14" width="4.28125" style="2" customWidth="1"/>
    <col min="15" max="15" width="9.140625" style="2" customWidth="1"/>
    <col min="16" max="16" width="11.57421875" style="2" customWidth="1"/>
    <col min="17" max="18" width="4.8515625" style="2" customWidth="1"/>
    <col min="19" max="19" width="26.28125" style="2" customWidth="1"/>
    <col min="20" max="20" width="6.00390625" style="2" customWidth="1"/>
    <col min="21" max="21" width="6.57421875" style="2" customWidth="1"/>
    <col min="22" max="22" width="15.140625" style="2" customWidth="1"/>
    <col min="23" max="23" width="27.421875" style="2" customWidth="1"/>
    <col min="24" max="24" width="11.421875" style="2" customWidth="1"/>
    <col min="25" max="25" width="23.57421875" style="2" customWidth="1"/>
    <col min="26" max="26" width="16.8515625" style="3" customWidth="1"/>
    <col min="27" max="27" width="29.57421875" style="2" customWidth="1"/>
    <col min="28" max="28" width="16.7109375" style="2" customWidth="1"/>
    <col min="29" max="29" width="17.140625" style="2" customWidth="1"/>
    <col min="30" max="30" width="22.7109375" style="2" customWidth="1"/>
    <col min="31" max="31" width="15.7109375" style="2" customWidth="1"/>
    <col min="32" max="32" width="26.140625" style="2" customWidth="1"/>
    <col min="33" max="33" width="19.57421875" style="2" customWidth="1"/>
    <col min="34" max="16384" width="11.421875" style="2" customWidth="1"/>
  </cols>
  <sheetData>
    <row r="1" spans="1:33" ht="24.75" customHeight="1">
      <c r="A1" s="296"/>
      <c r="B1" s="296"/>
      <c r="C1" s="296"/>
      <c r="D1" s="299" t="s">
        <v>37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1"/>
      <c r="Y1" s="305" t="s">
        <v>133</v>
      </c>
      <c r="Z1" s="306"/>
      <c r="AA1" s="306"/>
      <c r="AB1" s="306"/>
      <c r="AC1" s="306"/>
      <c r="AD1" s="306"/>
      <c r="AE1" s="307"/>
      <c r="AF1" s="250"/>
      <c r="AG1" s="250"/>
    </row>
    <row r="2" spans="1:33" ht="42.75" customHeight="1">
      <c r="A2" s="297"/>
      <c r="B2" s="297"/>
      <c r="C2" s="297"/>
      <c r="D2" s="302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4"/>
      <c r="Y2" s="309" t="s">
        <v>164</v>
      </c>
      <c r="Z2" s="310"/>
      <c r="AA2" s="310"/>
      <c r="AB2" s="310"/>
      <c r="AC2" s="310"/>
      <c r="AD2" s="310"/>
      <c r="AE2" s="311"/>
      <c r="AF2" s="250"/>
      <c r="AG2" s="250"/>
    </row>
    <row r="3" spans="1:33" ht="20.25" customHeight="1">
      <c r="A3" s="297"/>
      <c r="B3" s="297"/>
      <c r="C3" s="297"/>
      <c r="D3" s="302" t="s">
        <v>41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4"/>
      <c r="Y3" s="312" t="s">
        <v>134</v>
      </c>
      <c r="Z3" s="313"/>
      <c r="AA3" s="313"/>
      <c r="AB3" s="313"/>
      <c r="AC3" s="313"/>
      <c r="AD3" s="313"/>
      <c r="AE3" s="314"/>
      <c r="AF3" s="250"/>
      <c r="AG3" s="250"/>
    </row>
    <row r="4" spans="1:33" ht="19.5" customHeight="1" thickBot="1">
      <c r="A4" s="298"/>
      <c r="B4" s="298"/>
      <c r="C4" s="298"/>
      <c r="D4" s="302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4"/>
      <c r="Y4" s="315"/>
      <c r="Z4" s="316"/>
      <c r="AA4" s="316"/>
      <c r="AB4" s="316"/>
      <c r="AC4" s="316"/>
      <c r="AD4" s="313"/>
      <c r="AE4" s="314"/>
      <c r="AF4" s="250"/>
      <c r="AG4" s="250"/>
    </row>
    <row r="5" spans="1:34" ht="12.75" customHeight="1">
      <c r="A5" s="317" t="s">
        <v>240</v>
      </c>
      <c r="B5" s="318"/>
      <c r="C5" s="318"/>
      <c r="D5" s="318"/>
      <c r="E5" s="318"/>
      <c r="F5" s="319"/>
      <c r="G5" s="323" t="s">
        <v>195</v>
      </c>
      <c r="H5" s="324"/>
      <c r="I5" s="324"/>
      <c r="J5" s="324"/>
      <c r="K5" s="325"/>
      <c r="L5" s="81" t="s">
        <v>52</v>
      </c>
      <c r="M5" s="288" t="s">
        <v>0</v>
      </c>
      <c r="N5" s="288"/>
      <c r="O5" s="288"/>
      <c r="P5" s="288"/>
      <c r="Q5" s="288"/>
      <c r="R5" s="65"/>
      <c r="S5" s="288" t="s">
        <v>1</v>
      </c>
      <c r="T5" s="288"/>
      <c r="U5" s="288"/>
      <c r="V5" s="288"/>
      <c r="W5" s="288"/>
      <c r="X5" s="288" t="s">
        <v>2</v>
      </c>
      <c r="Y5" s="289"/>
      <c r="Z5" s="289"/>
      <c r="AA5" s="289"/>
      <c r="AB5" s="289"/>
      <c r="AC5" s="290"/>
      <c r="AD5" s="291" t="s">
        <v>165</v>
      </c>
      <c r="AE5" s="291"/>
      <c r="AF5" s="250"/>
      <c r="AG5" s="250"/>
      <c r="AH5" s="241"/>
    </row>
    <row r="6" spans="1:34" ht="15" customHeight="1" thickBot="1">
      <c r="A6" s="320"/>
      <c r="B6" s="321"/>
      <c r="C6" s="321"/>
      <c r="D6" s="321"/>
      <c r="E6" s="321"/>
      <c r="F6" s="322"/>
      <c r="G6" s="326"/>
      <c r="H6" s="327"/>
      <c r="I6" s="327"/>
      <c r="J6" s="327"/>
      <c r="K6" s="328"/>
      <c r="L6" s="82" t="s">
        <v>4</v>
      </c>
      <c r="M6" s="292" t="s">
        <v>136</v>
      </c>
      <c r="N6" s="292"/>
      <c r="O6" s="292"/>
      <c r="P6" s="292"/>
      <c r="Q6" s="292"/>
      <c r="R6" s="66"/>
      <c r="S6" s="293" t="s">
        <v>131</v>
      </c>
      <c r="T6" s="293"/>
      <c r="U6" s="293"/>
      <c r="V6" s="293"/>
      <c r="W6" s="293"/>
      <c r="X6" s="294" t="s">
        <v>86</v>
      </c>
      <c r="Y6" s="295"/>
      <c r="Z6" s="295"/>
      <c r="AA6" s="295"/>
      <c r="AB6" s="295"/>
      <c r="AC6" s="295"/>
      <c r="AD6" s="291" t="s">
        <v>166</v>
      </c>
      <c r="AE6" s="291"/>
      <c r="AF6" s="250"/>
      <c r="AG6" s="250"/>
      <c r="AH6" s="241"/>
    </row>
    <row r="7" spans="1:33" ht="87" customHeight="1" thickBot="1">
      <c r="A7" s="281" t="s">
        <v>138</v>
      </c>
      <c r="B7" s="281" t="s">
        <v>139</v>
      </c>
      <c r="C7" s="281" t="s">
        <v>140</v>
      </c>
      <c r="D7" s="284" t="s">
        <v>141</v>
      </c>
      <c r="E7" s="284"/>
      <c r="F7" s="284"/>
      <c r="G7" s="285" t="s">
        <v>144</v>
      </c>
      <c r="H7" s="278"/>
      <c r="I7" s="286" t="s">
        <v>5</v>
      </c>
      <c r="J7" s="270" t="s">
        <v>147</v>
      </c>
      <c r="K7" s="271"/>
      <c r="L7" s="272"/>
      <c r="M7" s="273" t="s">
        <v>149</v>
      </c>
      <c r="N7" s="274"/>
      <c r="O7" s="274"/>
      <c r="P7" s="274"/>
      <c r="Q7" s="274"/>
      <c r="R7" s="274"/>
      <c r="S7" s="275"/>
      <c r="T7" s="273" t="s">
        <v>187</v>
      </c>
      <c r="U7" s="275"/>
      <c r="V7" s="276" t="s">
        <v>157</v>
      </c>
      <c r="W7" s="277"/>
      <c r="X7" s="278"/>
      <c r="Y7" s="279" t="s">
        <v>161</v>
      </c>
      <c r="Z7" s="280"/>
      <c r="AA7" s="280"/>
      <c r="AB7" s="280"/>
      <c r="AC7" s="280"/>
      <c r="AD7" s="257"/>
      <c r="AE7" s="257"/>
      <c r="AF7" s="250"/>
      <c r="AG7" s="250"/>
    </row>
    <row r="8" spans="1:33" ht="107.25" customHeight="1" thickBot="1">
      <c r="A8" s="282"/>
      <c r="B8" s="283"/>
      <c r="C8" s="282"/>
      <c r="D8" s="259" t="s">
        <v>142</v>
      </c>
      <c r="E8" s="260"/>
      <c r="F8" s="68" t="s">
        <v>143</v>
      </c>
      <c r="G8" s="79" t="s">
        <v>145</v>
      </c>
      <c r="H8" s="67" t="s">
        <v>146</v>
      </c>
      <c r="I8" s="287"/>
      <c r="J8" s="69" t="s">
        <v>172</v>
      </c>
      <c r="K8" s="69" t="s">
        <v>51</v>
      </c>
      <c r="L8" s="69" t="s">
        <v>148</v>
      </c>
      <c r="M8" s="69" t="s">
        <v>150</v>
      </c>
      <c r="N8" s="70" t="s">
        <v>151</v>
      </c>
      <c r="O8" s="71" t="s">
        <v>152</v>
      </c>
      <c r="P8" s="71" t="s">
        <v>153</v>
      </c>
      <c r="Q8" s="72" t="s">
        <v>154</v>
      </c>
      <c r="R8" s="72" t="s">
        <v>155</v>
      </c>
      <c r="S8" s="73" t="s">
        <v>156</v>
      </c>
      <c r="T8" s="80" t="s">
        <v>145</v>
      </c>
      <c r="U8" s="80" t="s">
        <v>146</v>
      </c>
      <c r="V8" s="80" t="s">
        <v>158</v>
      </c>
      <c r="W8" s="80" t="s">
        <v>159</v>
      </c>
      <c r="X8" s="80" t="s">
        <v>160</v>
      </c>
      <c r="Y8" s="80" t="s">
        <v>90</v>
      </c>
      <c r="Z8" s="80" t="s">
        <v>91</v>
      </c>
      <c r="AA8" s="80" t="s">
        <v>163</v>
      </c>
      <c r="AB8" s="80" t="s">
        <v>70</v>
      </c>
      <c r="AC8" s="74" t="s">
        <v>162</v>
      </c>
      <c r="AD8" s="258"/>
      <c r="AE8" s="258"/>
      <c r="AF8" s="250"/>
      <c r="AG8" s="250"/>
    </row>
    <row r="9" spans="1:33" s="63" customFormat="1" ht="89.25" customHeight="1" thickBot="1">
      <c r="A9" s="261" t="s">
        <v>242</v>
      </c>
      <c r="B9" s="266" t="s">
        <v>243</v>
      </c>
      <c r="C9" s="99" t="s">
        <v>244</v>
      </c>
      <c r="D9" s="262" t="s">
        <v>85</v>
      </c>
      <c r="E9" s="263"/>
      <c r="F9" s="99" t="s">
        <v>222</v>
      </c>
      <c r="G9" s="84" t="s">
        <v>25</v>
      </c>
      <c r="H9" s="84"/>
      <c r="I9" s="100" t="s">
        <v>168</v>
      </c>
      <c r="J9" s="100" t="s">
        <v>132</v>
      </c>
      <c r="K9" s="100" t="s">
        <v>173</v>
      </c>
      <c r="L9" s="100" t="s">
        <v>223</v>
      </c>
      <c r="M9" s="85">
        <v>6</v>
      </c>
      <c r="N9" s="85">
        <v>2</v>
      </c>
      <c r="O9" s="85">
        <f>M9*N9</f>
        <v>12</v>
      </c>
      <c r="P9" s="85" t="str">
        <f>IF(O9&gt;24,"MUY U15ALTO",IF(O9&gt;10,"ALTO",IF(O9&gt;5,"MEDIO","BAJO")))</f>
        <v>ALTO</v>
      </c>
      <c r="Q9" s="85">
        <v>10</v>
      </c>
      <c r="R9" s="85">
        <f>O9*Q9</f>
        <v>120</v>
      </c>
      <c r="S9" s="85" t="str">
        <f>IF(R9&gt;600,"SITUACION CRITICA",IF(R9&gt;150,"corregir y adaptar medidas de control",IF(R9&gt;40,"mejorar si es posible","mantener medidas de control")))</f>
        <v>mejorar si es posible</v>
      </c>
      <c r="T9" s="85" t="s">
        <v>25</v>
      </c>
      <c r="U9" s="85"/>
      <c r="V9" s="85">
        <v>8</v>
      </c>
      <c r="W9" s="100" t="s">
        <v>224</v>
      </c>
      <c r="X9" s="100"/>
      <c r="Y9" s="100" t="s">
        <v>132</v>
      </c>
      <c r="Z9" s="100" t="s">
        <v>132</v>
      </c>
      <c r="AA9" s="101" t="s">
        <v>190</v>
      </c>
      <c r="AB9" s="100" t="s">
        <v>191</v>
      </c>
      <c r="AC9" s="102" t="s">
        <v>225</v>
      </c>
      <c r="AD9" s="75"/>
      <c r="AE9" s="76"/>
      <c r="AF9" s="250"/>
      <c r="AG9" s="250"/>
    </row>
    <row r="10" spans="1:33" s="63" customFormat="1" ht="109.5" customHeight="1" thickBot="1">
      <c r="A10" s="248"/>
      <c r="B10" s="267"/>
      <c r="C10" s="99" t="s">
        <v>245</v>
      </c>
      <c r="D10" s="251" t="s">
        <v>82</v>
      </c>
      <c r="E10" s="252"/>
      <c r="F10" s="103" t="s">
        <v>227</v>
      </c>
      <c r="G10" s="108" t="s">
        <v>25</v>
      </c>
      <c r="H10" s="84"/>
      <c r="I10" s="83" t="s">
        <v>106</v>
      </c>
      <c r="J10" s="103" t="s">
        <v>132</v>
      </c>
      <c r="K10" s="103" t="s">
        <v>110</v>
      </c>
      <c r="L10" s="103" t="s">
        <v>109</v>
      </c>
      <c r="M10" s="104">
        <v>6</v>
      </c>
      <c r="N10" s="85">
        <v>3</v>
      </c>
      <c r="O10" s="85">
        <f>M10*N10</f>
        <v>18</v>
      </c>
      <c r="P10" s="85" t="str">
        <f>IF(O10&gt;24,"MUY U15ALTO",IF(O10&gt;10,"ALTO",IF(O10&gt;5,"MEDIO","BAJO")))</f>
        <v>ALTO</v>
      </c>
      <c r="Q10" s="85">
        <v>10</v>
      </c>
      <c r="R10" s="85">
        <f>O10*Q10</f>
        <v>180</v>
      </c>
      <c r="S10" s="85" t="str">
        <f>IF(R10&gt;600,"SITUACION CRITICA",IF(R10&gt;150,"corregir y adaptar medidas de control",IF(R10&gt;40,"mejorar si es posible","mantener medidas de control")))</f>
        <v>corregir y adaptar medidas de control</v>
      </c>
      <c r="T10" s="85" t="s">
        <v>25</v>
      </c>
      <c r="U10" s="85"/>
      <c r="V10" s="85">
        <v>8</v>
      </c>
      <c r="W10" s="103" t="s">
        <v>224</v>
      </c>
      <c r="X10" s="103"/>
      <c r="Y10" s="100" t="s">
        <v>132</v>
      </c>
      <c r="Z10" s="100" t="s">
        <v>234</v>
      </c>
      <c r="AA10" s="101" t="s">
        <v>233</v>
      </c>
      <c r="AB10" s="105" t="s">
        <v>231</v>
      </c>
      <c r="AC10" s="102" t="s">
        <v>232</v>
      </c>
      <c r="AD10" s="106"/>
      <c r="AE10" s="107"/>
      <c r="AF10" s="250"/>
      <c r="AG10" s="250"/>
    </row>
    <row r="11" spans="1:33" s="63" customFormat="1" ht="121.5" customHeight="1" thickBot="1">
      <c r="A11" s="248"/>
      <c r="B11" s="267"/>
      <c r="C11" s="99" t="s">
        <v>246</v>
      </c>
      <c r="D11" s="253"/>
      <c r="E11" s="254"/>
      <c r="F11" s="103" t="s">
        <v>228</v>
      </c>
      <c r="G11" s="84" t="s">
        <v>25</v>
      </c>
      <c r="H11" s="84"/>
      <c r="I11" s="103" t="s">
        <v>121</v>
      </c>
      <c r="J11" s="103" t="s">
        <v>132</v>
      </c>
      <c r="K11" s="103" t="s">
        <v>132</v>
      </c>
      <c r="L11" s="103" t="s">
        <v>229</v>
      </c>
      <c r="M11" s="104">
        <v>2</v>
      </c>
      <c r="N11" s="85">
        <v>4</v>
      </c>
      <c r="O11" s="85">
        <f>M11*N11</f>
        <v>8</v>
      </c>
      <c r="P11" s="85" t="str">
        <f>IF(O11&gt;24,"MUY U15ALTO",IF(O11&gt;10,"ALTO",IF(O11&gt;5,"MEDIO","BAJO")))</f>
        <v>MEDIO</v>
      </c>
      <c r="Q11" s="85">
        <v>10</v>
      </c>
      <c r="R11" s="85">
        <f>O11*Q11</f>
        <v>80</v>
      </c>
      <c r="S11" s="85" t="str">
        <f>IF(R11&gt;600,"SITUACION CRITICA",IF(R11&gt;150,"corregir y adaptar medidas de control",IF(R11&gt;40,"mejorar si es posible","mantener medidas de control")))</f>
        <v>mejorar si es posible</v>
      </c>
      <c r="T11" s="85" t="s">
        <v>25</v>
      </c>
      <c r="U11" s="85"/>
      <c r="V11" s="85">
        <v>8</v>
      </c>
      <c r="W11" s="103" t="s">
        <v>230</v>
      </c>
      <c r="X11" s="103"/>
      <c r="Y11" s="100" t="s">
        <v>235</v>
      </c>
      <c r="Z11" s="100" t="s">
        <v>132</v>
      </c>
      <c r="AA11" s="101" t="s">
        <v>237</v>
      </c>
      <c r="AB11" s="105" t="s">
        <v>132</v>
      </c>
      <c r="AC11" s="102" t="s">
        <v>236</v>
      </c>
      <c r="AD11" s="106"/>
      <c r="AE11" s="107"/>
      <c r="AF11" s="250"/>
      <c r="AG11" s="250"/>
    </row>
    <row r="12" spans="1:33" s="63" customFormat="1" ht="117" customHeight="1" thickBot="1">
      <c r="A12" s="248"/>
      <c r="B12" s="267"/>
      <c r="C12" s="99" t="s">
        <v>247</v>
      </c>
      <c r="D12" s="255"/>
      <c r="E12" s="256"/>
      <c r="F12" s="87" t="s">
        <v>226</v>
      </c>
      <c r="G12" s="84" t="s">
        <v>25</v>
      </c>
      <c r="H12" s="84"/>
      <c r="I12" s="83" t="s">
        <v>72</v>
      </c>
      <c r="J12" s="87" t="s">
        <v>174</v>
      </c>
      <c r="K12" s="87" t="s">
        <v>132</v>
      </c>
      <c r="L12" s="87" t="s">
        <v>175</v>
      </c>
      <c r="M12" s="86">
        <v>2</v>
      </c>
      <c r="N12" s="85">
        <v>4</v>
      </c>
      <c r="O12" s="85">
        <f>M12*N12</f>
        <v>8</v>
      </c>
      <c r="P12" s="85" t="str">
        <f aca="true" t="shared" si="0" ref="P12:P19">IF(O12&gt;20,"MUY ALTO",IF(O12&gt;10,"ALTO",IF(O12&gt;5,"MEDIO","BAJO")))</f>
        <v>MEDIO</v>
      </c>
      <c r="Q12" s="85">
        <v>10</v>
      </c>
      <c r="R12" s="85">
        <f aca="true" t="shared" si="1" ref="R12:R19">O12*Q12</f>
        <v>80</v>
      </c>
      <c r="S12" s="85" t="str">
        <f aca="true" t="shared" si="2" ref="S12:S19">IF(R12&gt;600,"SITUACION CRITICA",IF(R12&gt;150,"corregir y adaptar medidas de control",IF(R12&gt;40,"mejorar si es posible","mantener medidas de control")))</f>
        <v>mejorar si es posible</v>
      </c>
      <c r="T12" s="85" t="s">
        <v>25</v>
      </c>
      <c r="U12" s="85"/>
      <c r="V12" s="85">
        <v>8</v>
      </c>
      <c r="W12" s="87" t="s">
        <v>193</v>
      </c>
      <c r="X12" s="87"/>
      <c r="Y12" s="88" t="s">
        <v>132</v>
      </c>
      <c r="Z12" s="88" t="s">
        <v>188</v>
      </c>
      <c r="AA12" s="101" t="s">
        <v>102</v>
      </c>
      <c r="AB12" s="102" t="s">
        <v>132</v>
      </c>
      <c r="AC12" s="102" t="s">
        <v>132</v>
      </c>
      <c r="AD12" s="77"/>
      <c r="AE12" s="78"/>
      <c r="AF12" s="250"/>
      <c r="AG12" s="250"/>
    </row>
    <row r="13" spans="1:33" s="63" customFormat="1" ht="111.75" customHeight="1" thickBot="1">
      <c r="A13" s="248"/>
      <c r="B13" s="267"/>
      <c r="C13" s="99" t="s">
        <v>249</v>
      </c>
      <c r="D13" s="264" t="s">
        <v>80</v>
      </c>
      <c r="E13" s="265"/>
      <c r="F13" s="83" t="s">
        <v>169</v>
      </c>
      <c r="G13" s="84" t="s">
        <v>25</v>
      </c>
      <c r="H13" s="84"/>
      <c r="I13" s="87" t="s">
        <v>114</v>
      </c>
      <c r="J13" s="83" t="s">
        <v>132</v>
      </c>
      <c r="K13" s="83" t="s">
        <v>176</v>
      </c>
      <c r="L13" s="83" t="s">
        <v>185</v>
      </c>
      <c r="M13" s="86">
        <v>6</v>
      </c>
      <c r="N13" s="85">
        <v>1</v>
      </c>
      <c r="O13" s="85">
        <f aca="true" t="shared" si="3" ref="O13:O19">M13*N13</f>
        <v>6</v>
      </c>
      <c r="P13" s="85" t="str">
        <f t="shared" si="0"/>
        <v>MEDIO</v>
      </c>
      <c r="Q13" s="85">
        <v>10</v>
      </c>
      <c r="R13" s="85">
        <f t="shared" si="1"/>
        <v>60</v>
      </c>
      <c r="S13" s="85" t="str">
        <f t="shared" si="2"/>
        <v>mejorar si es posible</v>
      </c>
      <c r="T13" s="85" t="s">
        <v>25</v>
      </c>
      <c r="U13" s="85"/>
      <c r="V13" s="85">
        <v>8</v>
      </c>
      <c r="W13" s="87" t="s">
        <v>194</v>
      </c>
      <c r="X13" s="87"/>
      <c r="Y13" s="88" t="s">
        <v>132</v>
      </c>
      <c r="Z13" s="88" t="s">
        <v>132</v>
      </c>
      <c r="AA13" s="88" t="s">
        <v>197</v>
      </c>
      <c r="AB13" s="88" t="s">
        <v>132</v>
      </c>
      <c r="AC13" s="102" t="s">
        <v>132</v>
      </c>
      <c r="AD13" s="77"/>
      <c r="AE13" s="78"/>
      <c r="AF13" s="250"/>
      <c r="AG13" s="250"/>
    </row>
    <row r="14" spans="1:33" s="91" customFormat="1" ht="159.75" customHeight="1" thickBot="1">
      <c r="A14" s="248"/>
      <c r="B14" s="267"/>
      <c r="C14" s="99" t="s">
        <v>248</v>
      </c>
      <c r="D14" s="251" t="s">
        <v>68</v>
      </c>
      <c r="E14" s="269"/>
      <c r="F14" s="83" t="s">
        <v>117</v>
      </c>
      <c r="G14" s="84" t="s">
        <v>25</v>
      </c>
      <c r="H14" s="84"/>
      <c r="I14" s="85" t="s">
        <v>27</v>
      </c>
      <c r="J14" s="83" t="s">
        <v>132</v>
      </c>
      <c r="K14" s="83" t="s">
        <v>178</v>
      </c>
      <c r="L14" s="83" t="s">
        <v>212</v>
      </c>
      <c r="M14" s="86">
        <v>2</v>
      </c>
      <c r="N14" s="85">
        <v>4</v>
      </c>
      <c r="O14" s="85">
        <f t="shared" si="3"/>
        <v>8</v>
      </c>
      <c r="P14" s="85" t="str">
        <f t="shared" si="0"/>
        <v>MEDIO</v>
      </c>
      <c r="Q14" s="85">
        <v>10</v>
      </c>
      <c r="R14" s="85">
        <f t="shared" si="1"/>
        <v>80</v>
      </c>
      <c r="S14" s="85" t="str">
        <f t="shared" si="2"/>
        <v>mejorar si es posible</v>
      </c>
      <c r="T14" s="85" t="s">
        <v>25</v>
      </c>
      <c r="U14" s="85"/>
      <c r="V14" s="85">
        <v>8</v>
      </c>
      <c r="W14" s="87" t="s">
        <v>209</v>
      </c>
      <c r="X14" s="87"/>
      <c r="Y14" s="88" t="s">
        <v>192</v>
      </c>
      <c r="Z14" s="88" t="s">
        <v>132</v>
      </c>
      <c r="AA14" s="88" t="s">
        <v>198</v>
      </c>
      <c r="AB14" s="88" t="s">
        <v>186</v>
      </c>
      <c r="AC14" s="88" t="s">
        <v>95</v>
      </c>
      <c r="AD14" s="89"/>
      <c r="AE14" s="90"/>
      <c r="AF14" s="250"/>
      <c r="AG14" s="250"/>
    </row>
    <row r="15" spans="1:33" s="63" customFormat="1" ht="168" customHeight="1" thickBot="1">
      <c r="A15" s="248"/>
      <c r="B15" s="267"/>
      <c r="C15" s="99" t="s">
        <v>250</v>
      </c>
      <c r="D15" s="264" t="s">
        <v>135</v>
      </c>
      <c r="E15" s="265"/>
      <c r="F15" s="87" t="s">
        <v>171</v>
      </c>
      <c r="G15" s="84" t="s">
        <v>25</v>
      </c>
      <c r="H15" s="84"/>
      <c r="I15" s="87" t="s">
        <v>55</v>
      </c>
      <c r="J15" s="83" t="s">
        <v>132</v>
      </c>
      <c r="K15" s="83" t="s">
        <v>132</v>
      </c>
      <c r="L15" s="83" t="s">
        <v>177</v>
      </c>
      <c r="M15" s="86">
        <v>2</v>
      </c>
      <c r="N15" s="85">
        <v>4</v>
      </c>
      <c r="O15" s="85">
        <f t="shared" si="3"/>
        <v>8</v>
      </c>
      <c r="P15" s="85" t="str">
        <f t="shared" si="0"/>
        <v>MEDIO</v>
      </c>
      <c r="Q15" s="85">
        <v>10</v>
      </c>
      <c r="R15" s="85">
        <f t="shared" si="1"/>
        <v>80</v>
      </c>
      <c r="S15" s="85" t="str">
        <f t="shared" si="2"/>
        <v>mejorar si es posible</v>
      </c>
      <c r="T15" s="85" t="s">
        <v>25</v>
      </c>
      <c r="U15" s="85"/>
      <c r="V15" s="85">
        <v>8</v>
      </c>
      <c r="W15" s="87" t="s">
        <v>196</v>
      </c>
      <c r="X15" s="87"/>
      <c r="Y15" s="88" t="s">
        <v>132</v>
      </c>
      <c r="Z15" s="88" t="s">
        <v>200</v>
      </c>
      <c r="AA15" s="88" t="s">
        <v>199</v>
      </c>
      <c r="AB15" s="88" t="s">
        <v>132</v>
      </c>
      <c r="AC15" s="88" t="s">
        <v>132</v>
      </c>
      <c r="AD15" s="75"/>
      <c r="AE15" s="75"/>
      <c r="AF15" s="250"/>
      <c r="AG15" s="250"/>
    </row>
    <row r="16" spans="1:33" s="63" customFormat="1" ht="123.75" customHeight="1" thickBot="1">
      <c r="A16" s="248"/>
      <c r="B16" s="267"/>
      <c r="C16" s="99" t="s">
        <v>251</v>
      </c>
      <c r="D16" s="247" t="s">
        <v>137</v>
      </c>
      <c r="E16" s="109" t="s">
        <v>79</v>
      </c>
      <c r="F16" s="89" t="s">
        <v>238</v>
      </c>
      <c r="G16" s="84" t="s">
        <v>25</v>
      </c>
      <c r="H16" s="84"/>
      <c r="I16" s="83" t="s">
        <v>88</v>
      </c>
      <c r="J16" s="83" t="s">
        <v>132</v>
      </c>
      <c r="K16" s="83" t="s">
        <v>179</v>
      </c>
      <c r="L16" s="83" t="s">
        <v>180</v>
      </c>
      <c r="M16" s="86">
        <v>6</v>
      </c>
      <c r="N16" s="85">
        <v>2</v>
      </c>
      <c r="O16" s="85">
        <f t="shared" si="3"/>
        <v>12</v>
      </c>
      <c r="P16" s="85" t="str">
        <f t="shared" si="0"/>
        <v>ALTO</v>
      </c>
      <c r="Q16" s="85">
        <v>10</v>
      </c>
      <c r="R16" s="85">
        <f t="shared" si="1"/>
        <v>120</v>
      </c>
      <c r="S16" s="85" t="str">
        <f t="shared" si="2"/>
        <v>mejorar si es posible</v>
      </c>
      <c r="T16" s="85" t="s">
        <v>25</v>
      </c>
      <c r="U16" s="85"/>
      <c r="V16" s="85">
        <v>8</v>
      </c>
      <c r="W16" s="83" t="s">
        <v>201</v>
      </c>
      <c r="X16" s="87"/>
      <c r="Y16" s="88" t="s">
        <v>69</v>
      </c>
      <c r="Z16" s="88" t="s">
        <v>206</v>
      </c>
      <c r="AA16" s="88" t="s">
        <v>207</v>
      </c>
      <c r="AB16" s="88" t="s">
        <v>184</v>
      </c>
      <c r="AC16" s="88" t="s">
        <v>239</v>
      </c>
      <c r="AD16" s="75"/>
      <c r="AE16" s="75"/>
      <c r="AF16" s="250"/>
      <c r="AG16" s="250"/>
    </row>
    <row r="17" spans="1:33" s="63" customFormat="1" ht="111.75" customHeight="1" thickBot="1">
      <c r="A17" s="248"/>
      <c r="B17" s="267"/>
      <c r="C17" s="99" t="s">
        <v>252</v>
      </c>
      <c r="D17" s="248"/>
      <c r="E17" s="95" t="s">
        <v>81</v>
      </c>
      <c r="F17" s="93" t="s">
        <v>58</v>
      </c>
      <c r="G17" s="84" t="s">
        <v>25</v>
      </c>
      <c r="H17" s="84"/>
      <c r="I17" s="89" t="s">
        <v>60</v>
      </c>
      <c r="J17" s="87" t="s">
        <v>181</v>
      </c>
      <c r="K17" s="83" t="s">
        <v>70</v>
      </c>
      <c r="L17" s="83" t="s">
        <v>182</v>
      </c>
      <c r="M17" s="86">
        <v>2</v>
      </c>
      <c r="N17" s="85">
        <v>2</v>
      </c>
      <c r="O17" s="85">
        <f t="shared" si="3"/>
        <v>4</v>
      </c>
      <c r="P17" s="85" t="str">
        <f t="shared" si="0"/>
        <v>BAJO</v>
      </c>
      <c r="Q17" s="85">
        <v>10</v>
      </c>
      <c r="R17" s="85">
        <f t="shared" si="1"/>
        <v>40</v>
      </c>
      <c r="S17" s="85" t="str">
        <f t="shared" si="2"/>
        <v>mantener medidas de control</v>
      </c>
      <c r="T17" s="85" t="s">
        <v>25</v>
      </c>
      <c r="U17" s="85"/>
      <c r="V17" s="85">
        <v>8</v>
      </c>
      <c r="W17" s="87" t="s">
        <v>194</v>
      </c>
      <c r="X17" s="87"/>
      <c r="Y17" s="88" t="s">
        <v>132</v>
      </c>
      <c r="Z17" s="88" t="s">
        <v>132</v>
      </c>
      <c r="AA17" s="88" t="s">
        <v>202</v>
      </c>
      <c r="AB17" s="88" t="s">
        <v>203</v>
      </c>
      <c r="AC17" s="88" t="s">
        <v>132</v>
      </c>
      <c r="AD17" s="75"/>
      <c r="AE17" s="75"/>
      <c r="AF17" s="250"/>
      <c r="AG17" s="250"/>
    </row>
    <row r="18" spans="1:33" s="91" customFormat="1" ht="111.75" customHeight="1" thickBot="1">
      <c r="A18" s="248"/>
      <c r="B18" s="267"/>
      <c r="C18" s="110"/>
      <c r="D18" s="248"/>
      <c r="E18" s="92" t="s">
        <v>216</v>
      </c>
      <c r="F18" s="93" t="s">
        <v>217</v>
      </c>
      <c r="G18" s="84" t="s">
        <v>25</v>
      </c>
      <c r="H18" s="84"/>
      <c r="I18" s="89" t="s">
        <v>218</v>
      </c>
      <c r="J18" s="87" t="s">
        <v>132</v>
      </c>
      <c r="K18" s="83" t="s">
        <v>70</v>
      </c>
      <c r="L18" s="83" t="s">
        <v>219</v>
      </c>
      <c r="M18" s="86">
        <v>2</v>
      </c>
      <c r="N18" s="85">
        <v>3</v>
      </c>
      <c r="O18" s="85">
        <f t="shared" si="3"/>
        <v>6</v>
      </c>
      <c r="P18" s="85" t="str">
        <f t="shared" si="0"/>
        <v>MEDIO</v>
      </c>
      <c r="Q18" s="85">
        <v>10</v>
      </c>
      <c r="R18" s="85">
        <f t="shared" si="1"/>
        <v>60</v>
      </c>
      <c r="S18" s="85" t="str">
        <f t="shared" si="2"/>
        <v>mejorar si es posible</v>
      </c>
      <c r="T18" s="85" t="s">
        <v>25</v>
      </c>
      <c r="U18" s="85"/>
      <c r="V18" s="85">
        <v>8</v>
      </c>
      <c r="W18" s="87" t="s">
        <v>194</v>
      </c>
      <c r="X18" s="94"/>
      <c r="Y18" s="88" t="s">
        <v>132</v>
      </c>
      <c r="Z18" s="88" t="s">
        <v>132</v>
      </c>
      <c r="AA18" s="88" t="s">
        <v>221</v>
      </c>
      <c r="AB18" s="88" t="s">
        <v>70</v>
      </c>
      <c r="AC18" s="88" t="s">
        <v>220</v>
      </c>
      <c r="AD18" s="88"/>
      <c r="AE18" s="88"/>
      <c r="AF18" s="250"/>
      <c r="AG18" s="250"/>
    </row>
    <row r="19" spans="1:33" ht="112.5" customHeight="1" thickBot="1">
      <c r="A19" s="249"/>
      <c r="B19" s="268"/>
      <c r="C19" s="111"/>
      <c r="D19" s="249"/>
      <c r="E19" s="96" t="s">
        <v>167</v>
      </c>
      <c r="F19" s="93" t="s">
        <v>214</v>
      </c>
      <c r="G19" s="84" t="s">
        <v>25</v>
      </c>
      <c r="H19" s="84"/>
      <c r="I19" s="83" t="s">
        <v>213</v>
      </c>
      <c r="J19" s="83" t="s">
        <v>132</v>
      </c>
      <c r="K19" s="83" t="s">
        <v>183</v>
      </c>
      <c r="L19" s="83" t="s">
        <v>215</v>
      </c>
      <c r="M19" s="86">
        <v>6</v>
      </c>
      <c r="N19" s="85">
        <v>2</v>
      </c>
      <c r="O19" s="85">
        <f t="shared" si="3"/>
        <v>12</v>
      </c>
      <c r="P19" s="85" t="str">
        <f t="shared" si="0"/>
        <v>ALTO</v>
      </c>
      <c r="Q19" s="85">
        <v>10</v>
      </c>
      <c r="R19" s="85">
        <f t="shared" si="1"/>
        <v>120</v>
      </c>
      <c r="S19" s="85" t="str">
        <f t="shared" si="2"/>
        <v>mejorar si es posible</v>
      </c>
      <c r="T19" s="85" t="s">
        <v>25</v>
      </c>
      <c r="U19" s="85"/>
      <c r="V19" s="85">
        <v>8</v>
      </c>
      <c r="W19" s="97" t="s">
        <v>194</v>
      </c>
      <c r="X19" s="98"/>
      <c r="Y19" s="88" t="s">
        <v>132</v>
      </c>
      <c r="Z19" s="88" t="s">
        <v>204</v>
      </c>
      <c r="AA19" s="88" t="s">
        <v>205</v>
      </c>
      <c r="AB19" s="88" t="s">
        <v>210</v>
      </c>
      <c r="AC19" s="88" t="s">
        <v>211</v>
      </c>
      <c r="AD19" s="75"/>
      <c r="AE19" s="75"/>
      <c r="AF19" s="308"/>
      <c r="AG19" s="308"/>
    </row>
    <row r="20" spans="1:33" ht="63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</row>
    <row r="21" spans="30:33" ht="12.75">
      <c r="AD21" s="64"/>
      <c r="AE21" s="64"/>
      <c r="AF21" s="64"/>
      <c r="AG21" s="64"/>
    </row>
    <row r="25" ht="12.75">
      <c r="Z25" s="2"/>
    </row>
  </sheetData>
  <sheetProtection/>
  <mergeCells count="41">
    <mergeCell ref="A1:C4"/>
    <mergeCell ref="D1:X2"/>
    <mergeCell ref="Y1:AE1"/>
    <mergeCell ref="AF1:AG19"/>
    <mergeCell ref="Y2:AE2"/>
    <mergeCell ref="D3:X4"/>
    <mergeCell ref="Y3:AE4"/>
    <mergeCell ref="A5:F6"/>
    <mergeCell ref="G5:K6"/>
    <mergeCell ref="M5:Q5"/>
    <mergeCell ref="S5:W5"/>
    <mergeCell ref="X5:AC5"/>
    <mergeCell ref="AD5:AE5"/>
    <mergeCell ref="AH5:AH6"/>
    <mergeCell ref="M6:Q6"/>
    <mergeCell ref="S6:W6"/>
    <mergeCell ref="X6:AC6"/>
    <mergeCell ref="AD6:AE6"/>
    <mergeCell ref="AD7:AD8"/>
    <mergeCell ref="A7:A8"/>
    <mergeCell ref="B7:B8"/>
    <mergeCell ref="C7:C8"/>
    <mergeCell ref="D7:F7"/>
    <mergeCell ref="G7:H7"/>
    <mergeCell ref="I7:I8"/>
    <mergeCell ref="D15:E15"/>
    <mergeCell ref="J7:L7"/>
    <mergeCell ref="M7:S7"/>
    <mergeCell ref="T7:U7"/>
    <mergeCell ref="V7:X7"/>
    <mergeCell ref="Y7:AC7"/>
    <mergeCell ref="D16:D19"/>
    <mergeCell ref="A20:AG20"/>
    <mergeCell ref="D10:E12"/>
    <mergeCell ref="AE7:AE8"/>
    <mergeCell ref="D8:E8"/>
    <mergeCell ref="A9:A19"/>
    <mergeCell ref="D9:E9"/>
    <mergeCell ref="D13:E13"/>
    <mergeCell ref="B9:B19"/>
    <mergeCell ref="D14:E14"/>
  </mergeCells>
  <printOptions/>
  <pageMargins left="0.7480314960629921" right="0.7480314960629921" top="0.984251968503937" bottom="0.984251968503937" header="0" footer="0"/>
  <pageSetup horizontalDpi="300" verticalDpi="300" orientation="landscape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E21"/>
  <sheetViews>
    <sheetView view="pageBreakPreview" zoomScale="91" zoomScaleNormal="80" zoomScaleSheetLayoutView="91" zoomScalePageLayoutView="0" workbookViewId="0" topLeftCell="G1">
      <selection activeCell="X2" sqref="X2:AC2"/>
    </sheetView>
  </sheetViews>
  <sheetFormatPr defaultColWidth="11.421875" defaultRowHeight="15"/>
  <cols>
    <col min="1" max="3" width="17.421875" style="2" customWidth="1"/>
    <col min="4" max="4" width="18.7109375" style="2" customWidth="1"/>
    <col min="5" max="5" width="11.7109375" style="2" customWidth="1"/>
    <col min="6" max="6" width="24.28125" style="2" customWidth="1"/>
    <col min="7" max="7" width="9.140625" style="2" customWidth="1"/>
    <col min="8" max="8" width="8.421875" style="2" customWidth="1"/>
    <col min="9" max="9" width="24.8515625" style="2" customWidth="1"/>
    <col min="10" max="10" width="12.140625" style="2" customWidth="1"/>
    <col min="11" max="11" width="15.7109375" style="2" customWidth="1"/>
    <col min="12" max="12" width="20.8515625" style="2" customWidth="1"/>
    <col min="13" max="13" width="5.57421875" style="2" customWidth="1"/>
    <col min="14" max="14" width="4.28125" style="2" customWidth="1"/>
    <col min="15" max="15" width="9.140625" style="2" customWidth="1"/>
    <col min="16" max="16" width="11.57421875" style="2" customWidth="1"/>
    <col min="17" max="18" width="4.8515625" style="2" customWidth="1"/>
    <col min="19" max="19" width="26.28125" style="2" customWidth="1"/>
    <col min="20" max="20" width="6.00390625" style="2" customWidth="1"/>
    <col min="21" max="21" width="6.57421875" style="2" customWidth="1"/>
    <col min="22" max="22" width="15.140625" style="2" customWidth="1"/>
    <col min="23" max="23" width="22.28125" style="2" customWidth="1"/>
    <col min="24" max="24" width="11.421875" style="2" customWidth="1"/>
    <col min="25" max="25" width="23.57421875" style="2" customWidth="1"/>
    <col min="26" max="26" width="16.8515625" style="3" customWidth="1"/>
    <col min="27" max="27" width="29.57421875" style="2" customWidth="1"/>
    <col min="28" max="28" width="16.7109375" style="2" customWidth="1"/>
    <col min="29" max="29" width="17.140625" style="2" customWidth="1"/>
    <col min="30" max="30" width="26.140625" style="2" customWidth="1"/>
    <col min="31" max="31" width="19.57421875" style="2" customWidth="1"/>
    <col min="32" max="16384" width="11.421875" style="2" customWidth="1"/>
  </cols>
  <sheetData>
    <row r="1" spans="1:30" s="63" customFormat="1" ht="32.25" customHeight="1">
      <c r="A1" s="180"/>
      <c r="B1" s="181"/>
      <c r="C1" s="181"/>
      <c r="D1" s="184" t="s">
        <v>375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/>
      <c r="X1" s="195" t="s">
        <v>38</v>
      </c>
      <c r="Y1" s="195"/>
      <c r="Z1" s="195"/>
      <c r="AA1" s="195"/>
      <c r="AB1" s="195"/>
      <c r="AC1" s="195"/>
      <c r="AD1" s="2"/>
    </row>
    <row r="2" spans="1:30" s="63" customFormat="1" ht="42.75" customHeight="1">
      <c r="A2" s="182"/>
      <c r="B2" s="183"/>
      <c r="C2" s="183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94" t="s">
        <v>380</v>
      </c>
      <c r="Y2" s="194"/>
      <c r="Z2" s="194"/>
      <c r="AA2" s="194"/>
      <c r="AB2" s="194"/>
      <c r="AC2" s="194"/>
      <c r="AD2" s="2"/>
    </row>
    <row r="3" spans="1:30" s="63" customFormat="1" ht="20.25" customHeight="1">
      <c r="A3" s="182"/>
      <c r="B3" s="183"/>
      <c r="C3" s="183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9"/>
      <c r="X3" s="195" t="s">
        <v>377</v>
      </c>
      <c r="Y3" s="195"/>
      <c r="Z3" s="195"/>
      <c r="AA3" s="195"/>
      <c r="AB3" s="195"/>
      <c r="AC3" s="195"/>
      <c r="AD3" s="2"/>
    </row>
    <row r="4" spans="1:30" s="63" customFormat="1" ht="19.5" customHeight="1">
      <c r="A4" s="182"/>
      <c r="B4" s="183"/>
      <c r="C4" s="183"/>
      <c r="D4" s="190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95"/>
      <c r="Y4" s="195"/>
      <c r="Z4" s="195"/>
      <c r="AA4" s="195"/>
      <c r="AB4" s="195"/>
      <c r="AC4" s="195"/>
      <c r="AD4" s="2"/>
    </row>
    <row r="5" spans="1:31" ht="68.25" customHeight="1">
      <c r="A5" s="172" t="s">
        <v>138</v>
      </c>
      <c r="B5" s="172" t="s">
        <v>139</v>
      </c>
      <c r="C5" s="172" t="s">
        <v>140</v>
      </c>
      <c r="D5" s="172" t="s">
        <v>141</v>
      </c>
      <c r="E5" s="172"/>
      <c r="F5" s="172"/>
      <c r="G5" s="172" t="s">
        <v>144</v>
      </c>
      <c r="H5" s="172"/>
      <c r="I5" s="178" t="s">
        <v>5</v>
      </c>
      <c r="J5" s="178" t="s">
        <v>147</v>
      </c>
      <c r="K5" s="178"/>
      <c r="L5" s="178"/>
      <c r="M5" s="172" t="s">
        <v>149</v>
      </c>
      <c r="N5" s="172"/>
      <c r="O5" s="172"/>
      <c r="P5" s="172"/>
      <c r="Q5" s="172"/>
      <c r="R5" s="172"/>
      <c r="S5" s="172"/>
      <c r="T5" s="172" t="s">
        <v>187</v>
      </c>
      <c r="U5" s="172"/>
      <c r="V5" s="172" t="s">
        <v>157</v>
      </c>
      <c r="W5" s="172"/>
      <c r="X5" s="172"/>
      <c r="Y5" s="173" t="s">
        <v>161</v>
      </c>
      <c r="Z5" s="173"/>
      <c r="AA5" s="173"/>
      <c r="AB5" s="173"/>
      <c r="AC5" s="173"/>
      <c r="AD5" s="334"/>
      <c r="AE5" s="334"/>
    </row>
    <row r="6" spans="1:31" ht="93" customHeight="1">
      <c r="A6" s="172"/>
      <c r="B6" s="172"/>
      <c r="C6" s="172"/>
      <c r="D6" s="329" t="s">
        <v>142</v>
      </c>
      <c r="E6" s="329"/>
      <c r="F6" s="141" t="s">
        <v>143</v>
      </c>
      <c r="G6" s="142" t="s">
        <v>145</v>
      </c>
      <c r="H6" s="142" t="s">
        <v>146</v>
      </c>
      <c r="I6" s="178"/>
      <c r="J6" s="141" t="s">
        <v>172</v>
      </c>
      <c r="K6" s="141" t="s">
        <v>51</v>
      </c>
      <c r="L6" s="141" t="s">
        <v>148</v>
      </c>
      <c r="M6" s="141" t="s">
        <v>150</v>
      </c>
      <c r="N6" s="141" t="s">
        <v>151</v>
      </c>
      <c r="O6" s="141" t="s">
        <v>152</v>
      </c>
      <c r="P6" s="141" t="s">
        <v>153</v>
      </c>
      <c r="Q6" s="143" t="s">
        <v>154</v>
      </c>
      <c r="R6" s="143" t="s">
        <v>155</v>
      </c>
      <c r="S6" s="143" t="s">
        <v>156</v>
      </c>
      <c r="T6" s="143" t="s">
        <v>145</v>
      </c>
      <c r="U6" s="143" t="s">
        <v>146</v>
      </c>
      <c r="V6" s="143" t="s">
        <v>158</v>
      </c>
      <c r="W6" s="143" t="s">
        <v>159</v>
      </c>
      <c r="X6" s="143" t="s">
        <v>160</v>
      </c>
      <c r="Y6" s="143" t="s">
        <v>90</v>
      </c>
      <c r="Z6" s="143" t="s">
        <v>91</v>
      </c>
      <c r="AA6" s="143" t="s">
        <v>163</v>
      </c>
      <c r="AB6" s="143" t="s">
        <v>70</v>
      </c>
      <c r="AC6" s="143" t="s">
        <v>162</v>
      </c>
      <c r="AD6" s="334"/>
      <c r="AE6" s="334"/>
    </row>
    <row r="7" spans="1:31" s="63" customFormat="1" ht="133.5" customHeight="1">
      <c r="A7" s="332" t="s">
        <v>336</v>
      </c>
      <c r="B7" s="332" t="s">
        <v>337</v>
      </c>
      <c r="C7" s="332" t="s">
        <v>338</v>
      </c>
      <c r="D7" s="330" t="s">
        <v>85</v>
      </c>
      <c r="E7" s="331"/>
      <c r="F7" s="119" t="s">
        <v>189</v>
      </c>
      <c r="G7" s="120" t="s">
        <v>25</v>
      </c>
      <c r="H7" s="120"/>
      <c r="I7" s="121" t="s">
        <v>341</v>
      </c>
      <c r="J7" s="121" t="s">
        <v>132</v>
      </c>
      <c r="K7" s="121" t="s">
        <v>132</v>
      </c>
      <c r="L7" s="121" t="s">
        <v>184</v>
      </c>
      <c r="M7" s="138">
        <v>2</v>
      </c>
      <c r="N7" s="138">
        <v>2</v>
      </c>
      <c r="O7" s="125">
        <f aca="true" t="shared" si="0" ref="O7:O15">M7*N7</f>
        <v>4</v>
      </c>
      <c r="P7" s="139" t="str">
        <f>IF(O7&gt;24,"MUY U15ALTO",IF(O7&gt;10,"ALTO",IF(O7&gt;5,"MEDIO","BAJO")))</f>
        <v>BAJO</v>
      </c>
      <c r="Q7" s="125">
        <v>10</v>
      </c>
      <c r="R7" s="168">
        <f aca="true" t="shared" si="1" ref="R7:R15">O7*Q7</f>
        <v>40</v>
      </c>
      <c r="S7" s="125" t="str">
        <f>IF(R7&gt;600,"NO ACEPTABLE",IF(R7&gt;150,"ACEPTABLE CON CONTROL ESPECIFICO",IF(R7&gt;40,"MEJORABLE","ACEPTABLE")))</f>
        <v>ACEPTABLE</v>
      </c>
      <c r="T7" s="125" t="s">
        <v>25</v>
      </c>
      <c r="U7" s="125"/>
      <c r="V7" s="125">
        <v>1</v>
      </c>
      <c r="W7" s="121" t="s">
        <v>342</v>
      </c>
      <c r="X7" s="121"/>
      <c r="Y7" s="121"/>
      <c r="Z7" s="121"/>
      <c r="AA7" s="119" t="s">
        <v>344</v>
      </c>
      <c r="AB7" s="121"/>
      <c r="AC7" s="137" t="s">
        <v>343</v>
      </c>
      <c r="AD7" s="334"/>
      <c r="AE7" s="334"/>
    </row>
    <row r="8" spans="1:31" s="63" customFormat="1" ht="133.5" customHeight="1">
      <c r="A8" s="332"/>
      <c r="B8" s="332"/>
      <c r="C8" s="332"/>
      <c r="D8" s="330" t="s">
        <v>85</v>
      </c>
      <c r="E8" s="331"/>
      <c r="F8" s="159" t="s">
        <v>324</v>
      </c>
      <c r="G8" s="155" t="s">
        <v>25</v>
      </c>
      <c r="H8" s="155"/>
      <c r="I8" s="114" t="s">
        <v>273</v>
      </c>
      <c r="J8" s="159" t="s">
        <v>132</v>
      </c>
      <c r="K8" s="159" t="s">
        <v>132</v>
      </c>
      <c r="L8" s="159" t="s">
        <v>132</v>
      </c>
      <c r="M8" s="161">
        <v>2</v>
      </c>
      <c r="N8" s="161">
        <v>3</v>
      </c>
      <c r="O8" s="161">
        <f>M8*N8</f>
        <v>6</v>
      </c>
      <c r="P8" s="162" t="str">
        <f>IF(O8&gt;24,"MUY U15ALTO",IF(O8&gt;10,"ALTO",IF(O8&gt;5,"MEDIO","BAJO")))</f>
        <v>MEDIO</v>
      </c>
      <c r="Q8" s="161">
        <v>10</v>
      </c>
      <c r="R8" s="168">
        <f>O8*Q8</f>
        <v>60</v>
      </c>
      <c r="S8" s="161" t="str">
        <f>IF(R8&gt;600,"NO ACEPTABLE",IF(R8&gt;150,"ACEPTABLE CON CONTROL ESPECIFICO",IF(R8&gt;40,"MEJORABLE","ACEPTABLE")))</f>
        <v>MEJORABLE</v>
      </c>
      <c r="T8" s="161" t="s">
        <v>25</v>
      </c>
      <c r="U8" s="161"/>
      <c r="V8" s="161">
        <v>5</v>
      </c>
      <c r="W8" s="159" t="s">
        <v>275</v>
      </c>
      <c r="X8" s="159"/>
      <c r="Y8" s="157"/>
      <c r="Z8" s="157"/>
      <c r="AA8" s="126" t="s">
        <v>276</v>
      </c>
      <c r="AB8" s="136"/>
      <c r="AC8" s="136"/>
      <c r="AD8" s="334"/>
      <c r="AE8" s="334"/>
    </row>
    <row r="9" spans="1:31" s="63" customFormat="1" ht="159.75" customHeight="1">
      <c r="A9" s="332"/>
      <c r="B9" s="332"/>
      <c r="C9" s="332"/>
      <c r="D9" s="330" t="s">
        <v>80</v>
      </c>
      <c r="E9" s="331"/>
      <c r="F9" s="114" t="s">
        <v>339</v>
      </c>
      <c r="G9" s="120" t="s">
        <v>25</v>
      </c>
      <c r="H9" s="120"/>
      <c r="I9" s="121" t="s">
        <v>340</v>
      </c>
      <c r="J9" s="114" t="s">
        <v>132</v>
      </c>
      <c r="K9" s="114" t="s">
        <v>132</v>
      </c>
      <c r="L9" s="114" t="s">
        <v>184</v>
      </c>
      <c r="M9" s="125">
        <v>2</v>
      </c>
      <c r="N9" s="125">
        <v>3</v>
      </c>
      <c r="O9" s="125">
        <f t="shared" si="0"/>
        <v>6</v>
      </c>
      <c r="P9" s="162" t="str">
        <f aca="true" t="shared" si="2" ref="P9:P15">IF(O9&gt;20,"MUY ALTO",IF(O9&gt;10,"ALTO",IF(O9&gt;5,"MEDIO","BAJO")))</f>
        <v>MEDIO</v>
      </c>
      <c r="Q9" s="125">
        <v>25</v>
      </c>
      <c r="R9" s="168">
        <f t="shared" si="1"/>
        <v>150</v>
      </c>
      <c r="S9" s="161" t="str">
        <f aca="true" t="shared" si="3" ref="S9:S15">IF(R9&gt;600,"NO ACEPTABLE",IF(R9&gt;150,"ACEPTABLE CON CONTROL ESPECIFICO",IF(R9&gt;40,"MEJORABLE","ACEPTABLE")))</f>
        <v>MEJORABLE</v>
      </c>
      <c r="T9" s="125" t="s">
        <v>25</v>
      </c>
      <c r="U9" s="125"/>
      <c r="V9" s="125">
        <v>1</v>
      </c>
      <c r="W9" s="121" t="s">
        <v>345</v>
      </c>
      <c r="X9" s="121"/>
      <c r="Y9" s="119"/>
      <c r="Z9" s="119"/>
      <c r="AA9" s="119" t="s">
        <v>347</v>
      </c>
      <c r="AB9" s="119"/>
      <c r="AC9" s="137" t="s">
        <v>346</v>
      </c>
      <c r="AD9" s="334"/>
      <c r="AE9" s="334"/>
    </row>
    <row r="10" spans="1:31" s="63" customFormat="1" ht="138.75" customHeight="1">
      <c r="A10" s="332"/>
      <c r="B10" s="332"/>
      <c r="C10" s="332"/>
      <c r="D10" s="330" t="s">
        <v>68</v>
      </c>
      <c r="E10" s="331"/>
      <c r="F10" s="114" t="s">
        <v>170</v>
      </c>
      <c r="G10" s="120" t="s">
        <v>241</v>
      </c>
      <c r="H10" s="120"/>
      <c r="I10" s="121" t="s">
        <v>27</v>
      </c>
      <c r="J10" s="114" t="s">
        <v>132</v>
      </c>
      <c r="K10" s="114" t="s">
        <v>208</v>
      </c>
      <c r="L10" s="114" t="s">
        <v>184</v>
      </c>
      <c r="M10" s="125">
        <v>2</v>
      </c>
      <c r="N10" s="125">
        <v>4</v>
      </c>
      <c r="O10" s="125">
        <f t="shared" si="0"/>
        <v>8</v>
      </c>
      <c r="P10" s="162" t="str">
        <f t="shared" si="2"/>
        <v>MEDIO</v>
      </c>
      <c r="Q10" s="125">
        <v>10</v>
      </c>
      <c r="R10" s="168">
        <f t="shared" si="1"/>
        <v>80</v>
      </c>
      <c r="S10" s="161" t="str">
        <f t="shared" si="3"/>
        <v>MEJORABLE</v>
      </c>
      <c r="T10" s="125" t="s">
        <v>25</v>
      </c>
      <c r="U10" s="125"/>
      <c r="V10" s="125">
        <v>1</v>
      </c>
      <c r="W10" s="121" t="s">
        <v>319</v>
      </c>
      <c r="X10" s="121"/>
      <c r="Y10" s="119"/>
      <c r="Z10" s="119"/>
      <c r="AA10" s="119" t="s">
        <v>353</v>
      </c>
      <c r="AB10" s="119"/>
      <c r="AC10" s="119"/>
      <c r="AD10" s="334"/>
      <c r="AE10" s="334"/>
    </row>
    <row r="11" spans="1:31" s="63" customFormat="1" ht="123.75" customHeight="1">
      <c r="A11" s="332"/>
      <c r="B11" s="332"/>
      <c r="C11" s="332"/>
      <c r="D11" s="330" t="s">
        <v>135</v>
      </c>
      <c r="E11" s="331"/>
      <c r="F11" s="121" t="s">
        <v>171</v>
      </c>
      <c r="G11" s="120" t="s">
        <v>25</v>
      </c>
      <c r="H11" s="120"/>
      <c r="I11" s="121" t="s">
        <v>348</v>
      </c>
      <c r="J11" s="114" t="s">
        <v>132</v>
      </c>
      <c r="K11" s="114" t="s">
        <v>132</v>
      </c>
      <c r="L11" s="114" t="s">
        <v>184</v>
      </c>
      <c r="M11" s="125">
        <v>3</v>
      </c>
      <c r="N11" s="125">
        <v>4</v>
      </c>
      <c r="O11" s="125">
        <f t="shared" si="0"/>
        <v>12</v>
      </c>
      <c r="P11" s="162" t="str">
        <f t="shared" si="2"/>
        <v>ALTO</v>
      </c>
      <c r="Q11" s="125">
        <v>25</v>
      </c>
      <c r="R11" s="168">
        <f t="shared" si="1"/>
        <v>300</v>
      </c>
      <c r="S11" s="161" t="str">
        <f t="shared" si="3"/>
        <v>ACEPTABLE CON CONTROL ESPECIFICO</v>
      </c>
      <c r="T11" s="125" t="s">
        <v>25</v>
      </c>
      <c r="U11" s="125"/>
      <c r="V11" s="125">
        <v>1</v>
      </c>
      <c r="W11" s="121" t="s">
        <v>349</v>
      </c>
      <c r="X11" s="121"/>
      <c r="Y11" s="119"/>
      <c r="Z11" s="119"/>
      <c r="AA11" s="119" t="s">
        <v>350</v>
      </c>
      <c r="AB11" s="119"/>
      <c r="AC11" s="119"/>
      <c r="AD11" s="334"/>
      <c r="AE11" s="334"/>
    </row>
    <row r="12" spans="1:31" s="63" customFormat="1" ht="147" customHeight="1" thickBot="1">
      <c r="A12" s="332"/>
      <c r="B12" s="332"/>
      <c r="C12" s="332"/>
      <c r="D12" s="330" t="s">
        <v>255</v>
      </c>
      <c r="E12" s="331"/>
      <c r="F12" s="116" t="s">
        <v>351</v>
      </c>
      <c r="G12" s="132" t="s">
        <v>25</v>
      </c>
      <c r="H12" s="132"/>
      <c r="I12" s="131" t="s">
        <v>256</v>
      </c>
      <c r="J12" s="131" t="s">
        <v>132</v>
      </c>
      <c r="K12" s="131" t="s">
        <v>132</v>
      </c>
      <c r="L12" s="131" t="s">
        <v>184</v>
      </c>
      <c r="M12" s="133">
        <v>2</v>
      </c>
      <c r="N12" s="133">
        <v>4</v>
      </c>
      <c r="O12" s="134">
        <f t="shared" si="0"/>
        <v>8</v>
      </c>
      <c r="P12" s="162" t="str">
        <f>IF(O12&gt;24,"MUY U15ALTO",IF(O12&gt;10,"ALTO",IF(O12&gt;5,"MEDIO","BAJO")))</f>
        <v>MEDIO</v>
      </c>
      <c r="Q12" s="134">
        <v>25</v>
      </c>
      <c r="R12" s="170">
        <f t="shared" si="1"/>
        <v>200</v>
      </c>
      <c r="S12" s="161" t="str">
        <f t="shared" si="3"/>
        <v>ACEPTABLE CON CONTROL ESPECIFICO</v>
      </c>
      <c r="T12" s="134" t="s">
        <v>25</v>
      </c>
      <c r="U12" s="134"/>
      <c r="V12" s="134">
        <v>1</v>
      </c>
      <c r="W12" s="131" t="s">
        <v>309</v>
      </c>
      <c r="X12" s="131"/>
      <c r="Y12" s="131"/>
      <c r="Z12" s="131"/>
      <c r="AA12" s="116" t="s">
        <v>310</v>
      </c>
      <c r="AB12" s="131"/>
      <c r="AC12" s="135"/>
      <c r="AD12" s="334"/>
      <c r="AE12" s="334"/>
    </row>
    <row r="13" spans="1:31" s="63" customFormat="1" ht="111.75" customHeight="1" thickBot="1">
      <c r="A13" s="332"/>
      <c r="B13" s="332"/>
      <c r="C13" s="332"/>
      <c r="D13" s="335" t="s">
        <v>253</v>
      </c>
      <c r="E13" s="140" t="s">
        <v>79</v>
      </c>
      <c r="F13" s="119" t="s">
        <v>64</v>
      </c>
      <c r="G13" s="120" t="s">
        <v>25</v>
      </c>
      <c r="H13" s="120"/>
      <c r="I13" s="114" t="s">
        <v>88</v>
      </c>
      <c r="J13" s="131" t="s">
        <v>132</v>
      </c>
      <c r="K13" s="131" t="s">
        <v>132</v>
      </c>
      <c r="L13" s="131" t="s">
        <v>184</v>
      </c>
      <c r="M13" s="125">
        <v>2</v>
      </c>
      <c r="N13" s="125">
        <v>2</v>
      </c>
      <c r="O13" s="125">
        <f t="shared" si="0"/>
        <v>4</v>
      </c>
      <c r="P13" s="162" t="str">
        <f t="shared" si="2"/>
        <v>BAJO</v>
      </c>
      <c r="Q13" s="125">
        <v>10</v>
      </c>
      <c r="R13" s="168">
        <f t="shared" si="1"/>
        <v>40</v>
      </c>
      <c r="S13" s="161" t="str">
        <f t="shared" si="3"/>
        <v>ACEPTABLE</v>
      </c>
      <c r="T13" s="125" t="s">
        <v>25</v>
      </c>
      <c r="U13" s="125"/>
      <c r="V13" s="125">
        <v>1</v>
      </c>
      <c r="W13" s="114" t="s">
        <v>352</v>
      </c>
      <c r="X13" s="121"/>
      <c r="Y13" s="119"/>
      <c r="Z13" s="119"/>
      <c r="AA13" s="119" t="s">
        <v>356</v>
      </c>
      <c r="AB13" s="119"/>
      <c r="AC13" s="119"/>
      <c r="AD13" s="334"/>
      <c r="AE13" s="334"/>
    </row>
    <row r="14" spans="1:31" ht="95.25" customHeight="1" thickBot="1">
      <c r="A14" s="332"/>
      <c r="B14" s="332"/>
      <c r="C14" s="332"/>
      <c r="D14" s="335"/>
      <c r="E14" s="128" t="s">
        <v>81</v>
      </c>
      <c r="F14" s="124" t="s">
        <v>58</v>
      </c>
      <c r="G14" s="120" t="s">
        <v>25</v>
      </c>
      <c r="H14" s="120"/>
      <c r="I14" s="119" t="s">
        <v>60</v>
      </c>
      <c r="J14" s="131" t="s">
        <v>132</v>
      </c>
      <c r="K14" s="131" t="s">
        <v>132</v>
      </c>
      <c r="L14" s="131" t="s">
        <v>184</v>
      </c>
      <c r="M14" s="125">
        <v>2</v>
      </c>
      <c r="N14" s="125">
        <v>2</v>
      </c>
      <c r="O14" s="125">
        <f t="shared" si="0"/>
        <v>4</v>
      </c>
      <c r="P14" s="162" t="str">
        <f t="shared" si="2"/>
        <v>BAJO</v>
      </c>
      <c r="Q14" s="125">
        <v>10</v>
      </c>
      <c r="R14" s="168">
        <f t="shared" si="1"/>
        <v>40</v>
      </c>
      <c r="S14" s="161" t="str">
        <f t="shared" si="3"/>
        <v>ACEPTABLE</v>
      </c>
      <c r="T14" s="125" t="s">
        <v>25</v>
      </c>
      <c r="U14" s="125"/>
      <c r="V14" s="125">
        <v>1</v>
      </c>
      <c r="W14" s="130" t="s">
        <v>309</v>
      </c>
      <c r="X14" s="121"/>
      <c r="Y14" s="119"/>
      <c r="Z14" s="119"/>
      <c r="AA14" s="119" t="s">
        <v>355</v>
      </c>
      <c r="AB14" s="119"/>
      <c r="AC14" s="119"/>
      <c r="AD14" s="334"/>
      <c r="AE14" s="334"/>
    </row>
    <row r="15" spans="1:31" ht="95.25" customHeight="1" thickBot="1">
      <c r="A15" s="333"/>
      <c r="B15" s="333"/>
      <c r="C15" s="333"/>
      <c r="D15" s="335"/>
      <c r="E15" s="129" t="s">
        <v>167</v>
      </c>
      <c r="F15" s="124" t="s">
        <v>376</v>
      </c>
      <c r="G15" s="120"/>
      <c r="H15" s="120" t="s">
        <v>25</v>
      </c>
      <c r="I15" s="122" t="s">
        <v>254</v>
      </c>
      <c r="J15" s="131" t="s">
        <v>132</v>
      </c>
      <c r="K15" s="131" t="s">
        <v>132</v>
      </c>
      <c r="L15" s="131" t="s">
        <v>184</v>
      </c>
      <c r="M15" s="125">
        <v>2</v>
      </c>
      <c r="N15" s="123">
        <v>4</v>
      </c>
      <c r="O15" s="123">
        <f t="shared" si="0"/>
        <v>8</v>
      </c>
      <c r="P15" s="162" t="str">
        <f t="shared" si="2"/>
        <v>MEDIO</v>
      </c>
      <c r="Q15" s="123">
        <v>10</v>
      </c>
      <c r="R15" s="169">
        <f t="shared" si="1"/>
        <v>80</v>
      </c>
      <c r="S15" s="161" t="str">
        <f t="shared" si="3"/>
        <v>MEJORABLE</v>
      </c>
      <c r="T15" s="123" t="s">
        <v>25</v>
      </c>
      <c r="U15" s="123"/>
      <c r="V15" s="123">
        <v>1</v>
      </c>
      <c r="W15" s="130" t="s">
        <v>309</v>
      </c>
      <c r="X15" s="131"/>
      <c r="Y15" s="117"/>
      <c r="Z15" s="117"/>
      <c r="AA15" s="157" t="s">
        <v>354</v>
      </c>
      <c r="AB15" s="117"/>
      <c r="AC15" s="117"/>
      <c r="AD15" s="113"/>
      <c r="AE15" s="113"/>
    </row>
    <row r="16" spans="30:31" s="63" customFormat="1" ht="89.25" customHeight="1">
      <c r="AD16" s="112"/>
      <c r="AE16" s="112"/>
    </row>
    <row r="17" spans="30:31" s="63" customFormat="1" ht="133.5" customHeight="1">
      <c r="AD17" s="64"/>
      <c r="AE17" s="64"/>
    </row>
    <row r="18" spans="30:31" s="63" customFormat="1" ht="159.75" customHeight="1">
      <c r="AD18" s="2"/>
      <c r="AE18" s="2"/>
    </row>
    <row r="19" spans="30:31" s="63" customFormat="1" ht="138.75" customHeight="1">
      <c r="AD19" s="2"/>
      <c r="AE19" s="2"/>
    </row>
    <row r="20" spans="30:31" s="63" customFormat="1" ht="123.75" customHeight="1">
      <c r="AD20" s="2"/>
      <c r="AE20" s="2"/>
    </row>
    <row r="21" spans="30:31" s="63" customFormat="1" ht="111.75" customHeight="1">
      <c r="AD21" s="2"/>
      <c r="AE21" s="2"/>
    </row>
  </sheetData>
  <sheetProtection/>
  <mergeCells count="28">
    <mergeCell ref="X1:AC1"/>
    <mergeCell ref="X2:AC2"/>
    <mergeCell ref="X3:AC4"/>
    <mergeCell ref="AD5:AE14"/>
    <mergeCell ref="A5:A6"/>
    <mergeCell ref="B7:B15"/>
    <mergeCell ref="A7:A15"/>
    <mergeCell ref="D13:D15"/>
    <mergeCell ref="D11:E11"/>
    <mergeCell ref="A1:C4"/>
    <mergeCell ref="D9:E9"/>
    <mergeCell ref="D8:E8"/>
    <mergeCell ref="C7:C15"/>
    <mergeCell ref="D10:E10"/>
    <mergeCell ref="T5:U5"/>
    <mergeCell ref="D12:E12"/>
    <mergeCell ref="B5:B6"/>
    <mergeCell ref="C5:C6"/>
    <mergeCell ref="D1:W4"/>
    <mergeCell ref="V5:X5"/>
    <mergeCell ref="Y5:AC5"/>
    <mergeCell ref="I5:I6"/>
    <mergeCell ref="D6:E6"/>
    <mergeCell ref="D7:E7"/>
    <mergeCell ref="M5:S5"/>
    <mergeCell ref="J5:L5"/>
    <mergeCell ref="G5:H5"/>
    <mergeCell ref="D5:F5"/>
  </mergeCells>
  <conditionalFormatting sqref="Q7">
    <cfRule type="containsText" priority="9" dxfId="1" operator="containsText" stopIfTrue="1" text="MUY ALTO">
      <formula>NOT(ISERROR(SEARCH("MUY ALTO",Q7)))</formula>
    </cfRule>
    <cfRule type="containsText" priority="10" dxfId="1" operator="containsText" stopIfTrue="1" text="ALTO">
      <formula>NOT(ISERROR(SEARCH("ALTO",Q7)))</formula>
    </cfRule>
    <cfRule type="containsText" priority="11" dxfId="0" operator="containsText" stopIfTrue="1" text="MEDIO">
      <formula>NOT(ISERROR(SEARCH("MEDIO",Q7)))</formula>
    </cfRule>
    <cfRule type="containsText" priority="12" dxfId="33" operator="containsText" stopIfTrue="1" text="BAJO">
      <formula>NOT(ISERROR(SEARCH("BAJO",Q7)))</formula>
    </cfRule>
  </conditionalFormatting>
  <conditionalFormatting sqref="P7">
    <cfRule type="containsText" priority="5" dxfId="0" operator="containsText" stopIfTrue="1" text="MEDIO">
      <formula>NOT(ISERROR(SEARCH("MEDIO",P7)))</formula>
    </cfRule>
    <cfRule type="containsText" priority="6" dxfId="1" operator="containsText" stopIfTrue="1" text="MUY ALTO">
      <formula>NOT(ISERROR(SEARCH("MUY ALTO",P7)))</formula>
    </cfRule>
    <cfRule type="containsText" priority="7" dxfId="1" operator="containsText" stopIfTrue="1" text="ALTO">
      <formula>NOT(ISERROR(SEARCH("ALTO",P7)))</formula>
    </cfRule>
    <cfRule type="containsText" priority="8" dxfId="33" operator="containsText" stopIfTrue="1" text="BAJO">
      <formula>NOT(ISERROR(SEARCH("BAJO",P7)))</formula>
    </cfRule>
  </conditionalFormatting>
  <conditionalFormatting sqref="P8:P15">
    <cfRule type="containsText" priority="1" dxfId="0" operator="containsText" stopIfTrue="1" text="MEDIO">
      <formula>NOT(ISERROR(SEARCH("MEDIO",P8)))</formula>
    </cfRule>
    <cfRule type="containsText" priority="2" dxfId="1" operator="containsText" stopIfTrue="1" text="MUY ALTO">
      <formula>NOT(ISERROR(SEARCH("MUY ALTO",P8)))</formula>
    </cfRule>
    <cfRule type="containsText" priority="3" dxfId="1" operator="containsText" stopIfTrue="1" text="ALTO">
      <formula>NOT(ISERROR(SEARCH("ALTO",P8)))</formula>
    </cfRule>
    <cfRule type="containsText" priority="4" dxfId="33" operator="containsText" stopIfTrue="1" text="BAJO">
      <formula>NOT(ISERROR(SEARCH("BAJO",P8)))</formula>
    </cfRule>
  </conditionalFormatting>
  <printOptions/>
  <pageMargins left="0.7480314960629921" right="0.7480314960629921" top="0.984251968503937" bottom="0.984251968503937" header="0" footer="0"/>
  <pageSetup horizontalDpi="300" verticalDpi="300" orientation="landscape" paperSize="9" scale="2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AE18"/>
  <sheetViews>
    <sheetView view="pageBreakPreview" zoomScale="60" zoomScaleNormal="80" zoomScalePageLayoutView="0" workbookViewId="0" topLeftCell="A1">
      <selection activeCell="X2" sqref="X2:AC2"/>
    </sheetView>
  </sheetViews>
  <sheetFormatPr defaultColWidth="11.421875" defaultRowHeight="15"/>
  <cols>
    <col min="1" max="1" width="9.00390625" style="2" customWidth="1"/>
    <col min="2" max="2" width="12.8515625" style="2" customWidth="1"/>
    <col min="3" max="3" width="10.8515625" style="2" customWidth="1"/>
    <col min="4" max="4" width="18.7109375" style="2" customWidth="1"/>
    <col min="5" max="5" width="11.7109375" style="2" customWidth="1"/>
    <col min="6" max="6" width="24.28125" style="2" customWidth="1"/>
    <col min="7" max="7" width="9.140625" style="2" customWidth="1"/>
    <col min="8" max="8" width="8.421875" style="2" customWidth="1"/>
    <col min="9" max="9" width="24.8515625" style="2" customWidth="1"/>
    <col min="10" max="10" width="12.140625" style="2" customWidth="1"/>
    <col min="11" max="11" width="15.7109375" style="2" customWidth="1"/>
    <col min="12" max="12" width="20.8515625" style="2" customWidth="1"/>
    <col min="13" max="13" width="5.57421875" style="2" customWidth="1"/>
    <col min="14" max="14" width="4.28125" style="2" customWidth="1"/>
    <col min="15" max="15" width="9.140625" style="2" customWidth="1"/>
    <col min="16" max="16" width="11.57421875" style="2" customWidth="1"/>
    <col min="17" max="18" width="4.8515625" style="2" customWidth="1"/>
    <col min="19" max="19" width="26.28125" style="2" customWidth="1"/>
    <col min="20" max="20" width="6.00390625" style="2" customWidth="1"/>
    <col min="21" max="21" width="6.57421875" style="2" customWidth="1"/>
    <col min="22" max="22" width="15.140625" style="2" customWidth="1"/>
    <col min="23" max="23" width="22.28125" style="2" customWidth="1"/>
    <col min="24" max="24" width="11.421875" style="2" customWidth="1"/>
    <col min="25" max="25" width="23.57421875" style="2" customWidth="1"/>
    <col min="26" max="26" width="16.8515625" style="3" customWidth="1"/>
    <col min="27" max="27" width="29.57421875" style="2" customWidth="1"/>
    <col min="28" max="28" width="16.7109375" style="2" customWidth="1"/>
    <col min="29" max="29" width="17.140625" style="2" customWidth="1"/>
    <col min="30" max="30" width="26.140625" style="2" customWidth="1"/>
    <col min="31" max="31" width="19.57421875" style="2" customWidth="1"/>
    <col min="32" max="16384" width="11.421875" style="2" customWidth="1"/>
  </cols>
  <sheetData>
    <row r="1" spans="1:30" s="63" customFormat="1" ht="32.25" customHeight="1">
      <c r="A1" s="180"/>
      <c r="B1" s="181"/>
      <c r="C1" s="181"/>
      <c r="D1" s="184" t="s">
        <v>375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/>
      <c r="X1" s="195" t="s">
        <v>38</v>
      </c>
      <c r="Y1" s="195"/>
      <c r="Z1" s="195"/>
      <c r="AA1" s="195"/>
      <c r="AB1" s="195"/>
      <c r="AC1" s="195"/>
      <c r="AD1" s="2"/>
    </row>
    <row r="2" spans="1:30" s="63" customFormat="1" ht="42.75" customHeight="1">
      <c r="A2" s="182"/>
      <c r="B2" s="183"/>
      <c r="C2" s="183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94" t="s">
        <v>380</v>
      </c>
      <c r="Y2" s="194"/>
      <c r="Z2" s="194"/>
      <c r="AA2" s="194"/>
      <c r="AB2" s="194"/>
      <c r="AC2" s="194"/>
      <c r="AD2" s="2"/>
    </row>
    <row r="3" spans="1:30" s="63" customFormat="1" ht="20.25" customHeight="1">
      <c r="A3" s="182"/>
      <c r="B3" s="183"/>
      <c r="C3" s="183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9"/>
      <c r="X3" s="195" t="s">
        <v>377</v>
      </c>
      <c r="Y3" s="195"/>
      <c r="Z3" s="195"/>
      <c r="AA3" s="195"/>
      <c r="AB3" s="195"/>
      <c r="AC3" s="195"/>
      <c r="AD3" s="2"/>
    </row>
    <row r="4" spans="1:30" s="63" customFormat="1" ht="19.5" customHeight="1">
      <c r="A4" s="182"/>
      <c r="B4" s="183"/>
      <c r="C4" s="183"/>
      <c r="D4" s="190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2"/>
      <c r="X4" s="195"/>
      <c r="Y4" s="195"/>
      <c r="Z4" s="195"/>
      <c r="AA4" s="195"/>
      <c r="AB4" s="195"/>
      <c r="AC4" s="195"/>
      <c r="AD4" s="2"/>
    </row>
    <row r="5" spans="1:31" ht="68.25" customHeight="1">
      <c r="A5" s="172" t="s">
        <v>138</v>
      </c>
      <c r="B5" s="172" t="s">
        <v>139</v>
      </c>
      <c r="C5" s="172" t="s">
        <v>140</v>
      </c>
      <c r="D5" s="172" t="s">
        <v>141</v>
      </c>
      <c r="E5" s="172"/>
      <c r="F5" s="172"/>
      <c r="G5" s="172" t="s">
        <v>144</v>
      </c>
      <c r="H5" s="172"/>
      <c r="I5" s="178" t="s">
        <v>5</v>
      </c>
      <c r="J5" s="178" t="s">
        <v>147</v>
      </c>
      <c r="K5" s="178"/>
      <c r="L5" s="178"/>
      <c r="M5" s="172" t="s">
        <v>149</v>
      </c>
      <c r="N5" s="172"/>
      <c r="O5" s="172"/>
      <c r="P5" s="172"/>
      <c r="Q5" s="172"/>
      <c r="R5" s="172"/>
      <c r="S5" s="172"/>
      <c r="T5" s="172" t="s">
        <v>187</v>
      </c>
      <c r="U5" s="172"/>
      <c r="V5" s="172" t="s">
        <v>157</v>
      </c>
      <c r="W5" s="172"/>
      <c r="X5" s="172"/>
      <c r="Y5" s="173" t="s">
        <v>161</v>
      </c>
      <c r="Z5" s="173"/>
      <c r="AA5" s="173"/>
      <c r="AB5" s="173"/>
      <c r="AC5" s="173"/>
      <c r="AD5" s="334"/>
      <c r="AE5" s="334"/>
    </row>
    <row r="6" spans="1:31" ht="93" customHeight="1">
      <c r="A6" s="172"/>
      <c r="B6" s="172"/>
      <c r="C6" s="172"/>
      <c r="D6" s="329" t="s">
        <v>142</v>
      </c>
      <c r="E6" s="329"/>
      <c r="F6" s="158" t="s">
        <v>143</v>
      </c>
      <c r="G6" s="153" t="s">
        <v>145</v>
      </c>
      <c r="H6" s="153" t="s">
        <v>146</v>
      </c>
      <c r="I6" s="178"/>
      <c r="J6" s="158" t="s">
        <v>172</v>
      </c>
      <c r="K6" s="158" t="s">
        <v>51</v>
      </c>
      <c r="L6" s="158" t="s">
        <v>148</v>
      </c>
      <c r="M6" s="158" t="s">
        <v>150</v>
      </c>
      <c r="N6" s="158" t="s">
        <v>151</v>
      </c>
      <c r="O6" s="158" t="s">
        <v>152</v>
      </c>
      <c r="P6" s="158" t="s">
        <v>153</v>
      </c>
      <c r="Q6" s="143" t="s">
        <v>154</v>
      </c>
      <c r="R6" s="143" t="s">
        <v>155</v>
      </c>
      <c r="S6" s="143" t="s">
        <v>156</v>
      </c>
      <c r="T6" s="143" t="s">
        <v>145</v>
      </c>
      <c r="U6" s="143" t="s">
        <v>146</v>
      </c>
      <c r="V6" s="143" t="s">
        <v>158</v>
      </c>
      <c r="W6" s="143" t="s">
        <v>159</v>
      </c>
      <c r="X6" s="143" t="s">
        <v>160</v>
      </c>
      <c r="Y6" s="143" t="s">
        <v>90</v>
      </c>
      <c r="Z6" s="143" t="s">
        <v>91</v>
      </c>
      <c r="AA6" s="143" t="s">
        <v>163</v>
      </c>
      <c r="AB6" s="143" t="s">
        <v>70</v>
      </c>
      <c r="AC6" s="143" t="s">
        <v>162</v>
      </c>
      <c r="AD6" s="334"/>
      <c r="AE6" s="334"/>
    </row>
    <row r="7" spans="1:31" s="63" customFormat="1" ht="133.5" customHeight="1">
      <c r="A7" s="332" t="s">
        <v>336</v>
      </c>
      <c r="B7" s="332" t="s">
        <v>358</v>
      </c>
      <c r="C7" s="332" t="s">
        <v>359</v>
      </c>
      <c r="D7" s="330" t="s">
        <v>85</v>
      </c>
      <c r="E7" s="331"/>
      <c r="F7" s="157" t="s">
        <v>189</v>
      </c>
      <c r="G7" s="155" t="s">
        <v>25</v>
      </c>
      <c r="H7" s="155"/>
      <c r="I7" s="159" t="s">
        <v>341</v>
      </c>
      <c r="J7" s="159" t="s">
        <v>132</v>
      </c>
      <c r="K7" s="159" t="s">
        <v>132</v>
      </c>
      <c r="L7" s="159" t="s">
        <v>184</v>
      </c>
      <c r="M7" s="160">
        <v>2</v>
      </c>
      <c r="N7" s="160">
        <v>3</v>
      </c>
      <c r="O7" s="161">
        <f aca="true" t="shared" si="0" ref="O7:O12">M7*N7</f>
        <v>6</v>
      </c>
      <c r="P7" s="162" t="str">
        <f>IF(O7&gt;24,"MUY U15ALTO",IF(O7&gt;10,"ALTO",IF(O7&gt;5,"MEDIO","BAJO")))</f>
        <v>MEDIO</v>
      </c>
      <c r="Q7" s="161">
        <v>10</v>
      </c>
      <c r="R7" s="168">
        <f aca="true" t="shared" si="1" ref="R7:R12">O7*Q7</f>
        <v>60</v>
      </c>
      <c r="S7" s="161" t="str">
        <f aca="true" t="shared" si="2" ref="S7:S12">IF(R7&gt;600,"NO ACEPTABLE",IF(R7&gt;150,"ACEPTABLE CON CONTROL ESPECIFICO",IF(R7&gt;40,"MEJORABLE","ACEPTABLE")))</f>
        <v>MEJORABLE</v>
      </c>
      <c r="T7" s="161" t="s">
        <v>25</v>
      </c>
      <c r="U7" s="161"/>
      <c r="V7" s="161">
        <v>2</v>
      </c>
      <c r="W7" s="159" t="s">
        <v>342</v>
      </c>
      <c r="X7" s="159"/>
      <c r="Y7" s="159"/>
      <c r="Z7" s="159"/>
      <c r="AA7" s="157" t="s">
        <v>344</v>
      </c>
      <c r="AB7" s="159"/>
      <c r="AC7" s="163" t="s">
        <v>343</v>
      </c>
      <c r="AD7" s="334"/>
      <c r="AE7" s="334"/>
    </row>
    <row r="8" spans="1:31" s="63" customFormat="1" ht="133.5" customHeight="1">
      <c r="A8" s="332"/>
      <c r="B8" s="332"/>
      <c r="C8" s="332"/>
      <c r="D8" s="330" t="s">
        <v>85</v>
      </c>
      <c r="E8" s="331"/>
      <c r="F8" s="159" t="s">
        <v>357</v>
      </c>
      <c r="G8" s="155" t="s">
        <v>25</v>
      </c>
      <c r="H8" s="155"/>
      <c r="I8" s="114" t="s">
        <v>273</v>
      </c>
      <c r="J8" s="159" t="s">
        <v>132</v>
      </c>
      <c r="K8" s="159" t="s">
        <v>132</v>
      </c>
      <c r="L8" s="159" t="s">
        <v>132</v>
      </c>
      <c r="M8" s="161">
        <v>2</v>
      </c>
      <c r="N8" s="161">
        <v>2</v>
      </c>
      <c r="O8" s="161">
        <f t="shared" si="0"/>
        <v>4</v>
      </c>
      <c r="P8" s="162" t="str">
        <f>IF(O8&gt;24,"MUY U15ALTO",IF(O8&gt;10,"ALTO",IF(O8&gt;5,"MEDIO","BAJO")))</f>
        <v>BAJO</v>
      </c>
      <c r="Q8" s="161">
        <v>10</v>
      </c>
      <c r="R8" s="168">
        <f t="shared" si="1"/>
        <v>40</v>
      </c>
      <c r="S8" s="161" t="str">
        <f t="shared" si="2"/>
        <v>ACEPTABLE</v>
      </c>
      <c r="T8" s="161" t="s">
        <v>25</v>
      </c>
      <c r="U8" s="161"/>
      <c r="V8" s="161">
        <v>2</v>
      </c>
      <c r="W8" s="159" t="s">
        <v>275</v>
      </c>
      <c r="X8" s="159"/>
      <c r="Y8" s="157"/>
      <c r="Z8" s="157"/>
      <c r="AA8" s="126" t="s">
        <v>276</v>
      </c>
      <c r="AB8" s="136"/>
      <c r="AC8" s="163"/>
      <c r="AD8" s="334"/>
      <c r="AE8" s="334"/>
    </row>
    <row r="9" spans="1:31" s="63" customFormat="1" ht="138.75" customHeight="1">
      <c r="A9" s="332"/>
      <c r="B9" s="332"/>
      <c r="C9" s="332"/>
      <c r="D9" s="330" t="s">
        <v>68</v>
      </c>
      <c r="E9" s="331"/>
      <c r="F9" s="114" t="s">
        <v>360</v>
      </c>
      <c r="G9" s="155" t="s">
        <v>241</v>
      </c>
      <c r="H9" s="155"/>
      <c r="I9" s="159" t="s">
        <v>319</v>
      </c>
      <c r="J9" s="114" t="s">
        <v>132</v>
      </c>
      <c r="K9" s="114" t="s">
        <v>208</v>
      </c>
      <c r="L9" s="114" t="s">
        <v>184</v>
      </c>
      <c r="M9" s="161">
        <v>2</v>
      </c>
      <c r="N9" s="161">
        <v>4</v>
      </c>
      <c r="O9" s="161">
        <f t="shared" si="0"/>
        <v>8</v>
      </c>
      <c r="P9" s="162" t="str">
        <f>IF(O9&gt;20,"MUY ALTO",IF(O9&gt;10,"ALTO",IF(O9&gt;5,"MEDIO","BAJO")))</f>
        <v>MEDIO</v>
      </c>
      <c r="Q9" s="161">
        <v>10</v>
      </c>
      <c r="R9" s="168">
        <f t="shared" si="1"/>
        <v>80</v>
      </c>
      <c r="S9" s="161" t="str">
        <f t="shared" si="2"/>
        <v>MEJORABLE</v>
      </c>
      <c r="T9" s="161" t="s">
        <v>25</v>
      </c>
      <c r="U9" s="161"/>
      <c r="V9" s="161">
        <v>2</v>
      </c>
      <c r="W9" s="159" t="s">
        <v>319</v>
      </c>
      <c r="X9" s="159"/>
      <c r="Y9" s="157"/>
      <c r="Z9" s="157"/>
      <c r="AA9" s="157" t="s">
        <v>353</v>
      </c>
      <c r="AB9" s="157"/>
      <c r="AC9" s="157"/>
      <c r="AD9" s="334"/>
      <c r="AE9" s="334"/>
    </row>
    <row r="10" spans="1:31" s="63" customFormat="1" ht="123.75" customHeight="1">
      <c r="A10" s="332"/>
      <c r="B10" s="332"/>
      <c r="C10" s="332"/>
      <c r="D10" s="330" t="s">
        <v>135</v>
      </c>
      <c r="E10" s="331"/>
      <c r="F10" s="159" t="s">
        <v>361</v>
      </c>
      <c r="G10" s="155" t="s">
        <v>25</v>
      </c>
      <c r="H10" s="155"/>
      <c r="I10" s="159" t="s">
        <v>362</v>
      </c>
      <c r="J10" s="114" t="s">
        <v>132</v>
      </c>
      <c r="K10" s="114" t="s">
        <v>132</v>
      </c>
      <c r="L10" s="114" t="s">
        <v>184</v>
      </c>
      <c r="M10" s="161">
        <v>2</v>
      </c>
      <c r="N10" s="161">
        <v>4</v>
      </c>
      <c r="O10" s="161">
        <f t="shared" si="0"/>
        <v>8</v>
      </c>
      <c r="P10" s="162" t="str">
        <f>IF(O10&gt;20,"MUY ALTO",IF(O10&gt;10,"ALTO",IF(O10&gt;5,"MEDIO","BAJO")))</f>
        <v>MEDIO</v>
      </c>
      <c r="Q10" s="161">
        <v>25</v>
      </c>
      <c r="R10" s="168">
        <f t="shared" si="1"/>
        <v>200</v>
      </c>
      <c r="S10" s="161" t="str">
        <f t="shared" si="2"/>
        <v>ACEPTABLE CON CONTROL ESPECIFICO</v>
      </c>
      <c r="T10" s="161" t="s">
        <v>25</v>
      </c>
      <c r="U10" s="161"/>
      <c r="V10" s="161">
        <v>2</v>
      </c>
      <c r="W10" s="159" t="s">
        <v>283</v>
      </c>
      <c r="X10" s="159"/>
      <c r="Y10" s="157"/>
      <c r="Z10" s="157"/>
      <c r="AA10" s="157" t="s">
        <v>350</v>
      </c>
      <c r="AB10" s="157"/>
      <c r="AC10" s="157"/>
      <c r="AD10" s="334"/>
      <c r="AE10" s="334"/>
    </row>
    <row r="11" spans="1:31" s="63" customFormat="1" ht="147" customHeight="1" thickBot="1">
      <c r="A11" s="332"/>
      <c r="B11" s="332"/>
      <c r="C11" s="332"/>
      <c r="D11" s="330" t="s">
        <v>255</v>
      </c>
      <c r="E11" s="331"/>
      <c r="F11" s="116" t="s">
        <v>351</v>
      </c>
      <c r="G11" s="132" t="s">
        <v>25</v>
      </c>
      <c r="H11" s="132"/>
      <c r="I11" s="131" t="s">
        <v>256</v>
      </c>
      <c r="J11" s="131" t="s">
        <v>132</v>
      </c>
      <c r="K11" s="131" t="s">
        <v>132</v>
      </c>
      <c r="L11" s="131" t="s">
        <v>184</v>
      </c>
      <c r="M11" s="133">
        <v>2</v>
      </c>
      <c r="N11" s="133">
        <v>4</v>
      </c>
      <c r="O11" s="134">
        <f t="shared" si="0"/>
        <v>8</v>
      </c>
      <c r="P11" s="162" t="str">
        <f>IF(O11&gt;24,"MUY U15ALTO",IF(O11&gt;10,"ALTO",IF(O11&gt;5,"MEDIO","BAJO")))</f>
        <v>MEDIO</v>
      </c>
      <c r="Q11" s="134">
        <v>25</v>
      </c>
      <c r="R11" s="170">
        <f t="shared" si="1"/>
        <v>200</v>
      </c>
      <c r="S11" s="161" t="str">
        <f t="shared" si="2"/>
        <v>ACEPTABLE CON CONTROL ESPECIFICO</v>
      </c>
      <c r="T11" s="134" t="s">
        <v>25</v>
      </c>
      <c r="U11" s="134"/>
      <c r="V11" s="161">
        <v>2</v>
      </c>
      <c r="W11" s="131" t="s">
        <v>309</v>
      </c>
      <c r="X11" s="131"/>
      <c r="Y11" s="131"/>
      <c r="Z11" s="131"/>
      <c r="AA11" s="116" t="s">
        <v>310</v>
      </c>
      <c r="AB11" s="131"/>
      <c r="AC11" s="135"/>
      <c r="AD11" s="334"/>
      <c r="AE11" s="334"/>
    </row>
    <row r="12" spans="1:31" ht="95.25" customHeight="1" thickBot="1">
      <c r="A12" s="333"/>
      <c r="B12" s="333"/>
      <c r="C12" s="333"/>
      <c r="D12" s="330" t="s">
        <v>253</v>
      </c>
      <c r="E12" s="331"/>
      <c r="F12" s="124" t="s">
        <v>363</v>
      </c>
      <c r="G12" s="155"/>
      <c r="H12" s="155" t="s">
        <v>25</v>
      </c>
      <c r="I12" s="156" t="s">
        <v>364</v>
      </c>
      <c r="J12" s="131" t="s">
        <v>132</v>
      </c>
      <c r="K12" s="131" t="s">
        <v>132</v>
      </c>
      <c r="L12" s="131" t="s">
        <v>184</v>
      </c>
      <c r="M12" s="161">
        <v>2</v>
      </c>
      <c r="N12" s="123">
        <v>2</v>
      </c>
      <c r="O12" s="123">
        <f t="shared" si="0"/>
        <v>4</v>
      </c>
      <c r="P12" s="162" t="str">
        <f>IF(O12&gt;20,"MUY ALTO",IF(O12&gt;10,"ALTO",IF(O12&gt;5,"MEDIO","BAJO")))</f>
        <v>BAJO</v>
      </c>
      <c r="Q12" s="123">
        <v>10</v>
      </c>
      <c r="R12" s="169">
        <f t="shared" si="1"/>
        <v>40</v>
      </c>
      <c r="S12" s="161" t="str">
        <f t="shared" si="2"/>
        <v>ACEPTABLE</v>
      </c>
      <c r="T12" s="123" t="s">
        <v>25</v>
      </c>
      <c r="U12" s="123"/>
      <c r="V12" s="161">
        <v>2</v>
      </c>
      <c r="W12" s="130" t="s">
        <v>365</v>
      </c>
      <c r="X12" s="131"/>
      <c r="Y12" s="117"/>
      <c r="Z12" s="117"/>
      <c r="AA12" s="157" t="s">
        <v>354</v>
      </c>
      <c r="AB12" s="117"/>
      <c r="AC12" s="117"/>
      <c r="AD12" s="113"/>
      <c r="AE12" s="113"/>
    </row>
    <row r="13" spans="30:31" s="63" customFormat="1" ht="89.25" customHeight="1">
      <c r="AD13" s="112"/>
      <c r="AE13" s="112"/>
    </row>
    <row r="14" spans="30:31" s="63" customFormat="1" ht="133.5" customHeight="1">
      <c r="AD14" s="64"/>
      <c r="AE14" s="64"/>
    </row>
    <row r="15" spans="30:31" s="63" customFormat="1" ht="159.75" customHeight="1">
      <c r="AD15" s="2"/>
      <c r="AE15" s="2"/>
    </row>
    <row r="16" spans="30:31" s="63" customFormat="1" ht="138.75" customHeight="1">
      <c r="AD16" s="2"/>
      <c r="AE16" s="2"/>
    </row>
    <row r="17" spans="30:31" s="63" customFormat="1" ht="123.75" customHeight="1">
      <c r="AD17" s="2"/>
      <c r="AE17" s="2"/>
    </row>
    <row r="18" spans="30:31" s="63" customFormat="1" ht="111.75" customHeight="1">
      <c r="AD18" s="2"/>
      <c r="AE18" s="2"/>
    </row>
  </sheetData>
  <sheetProtection/>
  <mergeCells count="27">
    <mergeCell ref="Y5:AC5"/>
    <mergeCell ref="D12:E12"/>
    <mergeCell ref="X1:AC1"/>
    <mergeCell ref="X2:AC2"/>
    <mergeCell ref="X3:AC4"/>
    <mergeCell ref="AD5:AE11"/>
    <mergeCell ref="D6:E6"/>
    <mergeCell ref="J5:L5"/>
    <mergeCell ref="M5:S5"/>
    <mergeCell ref="T5:U5"/>
    <mergeCell ref="V5:X5"/>
    <mergeCell ref="I5:I6"/>
    <mergeCell ref="D1:W4"/>
    <mergeCell ref="A7:A12"/>
    <mergeCell ref="B7:B12"/>
    <mergeCell ref="C7:C12"/>
    <mergeCell ref="D7:E7"/>
    <mergeCell ref="D8:E8"/>
    <mergeCell ref="D9:E9"/>
    <mergeCell ref="D10:E10"/>
    <mergeCell ref="D11:E11"/>
    <mergeCell ref="A1:C4"/>
    <mergeCell ref="A5:A6"/>
    <mergeCell ref="B5:B6"/>
    <mergeCell ref="C5:C6"/>
    <mergeCell ref="D5:F5"/>
    <mergeCell ref="G5:H5"/>
  </mergeCells>
  <conditionalFormatting sqref="P7">
    <cfRule type="containsText" priority="5" dxfId="1" operator="containsText" stopIfTrue="1" text="MUY ALTO">
      <formula>NOT(ISERROR(SEARCH("MUY ALTO",P7)))</formula>
    </cfRule>
    <cfRule type="containsText" priority="6" dxfId="1" operator="containsText" stopIfTrue="1" text="ALTO">
      <formula>NOT(ISERROR(SEARCH("ALTO",P7)))</formula>
    </cfRule>
    <cfRule type="containsText" priority="7" dxfId="0" operator="containsText" stopIfTrue="1" text="MEDIO">
      <formula>NOT(ISERROR(SEARCH("MEDIO",P7)))</formula>
    </cfRule>
    <cfRule type="containsText" priority="8" dxfId="33" operator="containsText" stopIfTrue="1" text="BAJO">
      <formula>NOT(ISERROR(SEARCH("BAJO",P7)))</formula>
    </cfRule>
  </conditionalFormatting>
  <conditionalFormatting sqref="P8:P12">
    <cfRule type="containsText" priority="1" dxfId="1" operator="containsText" stopIfTrue="1" text="MUY ALTO">
      <formula>NOT(ISERROR(SEARCH("MUY ALTO",P8)))</formula>
    </cfRule>
    <cfRule type="containsText" priority="2" dxfId="1" operator="containsText" stopIfTrue="1" text="ALTO">
      <formula>NOT(ISERROR(SEARCH("ALTO",P8)))</formula>
    </cfRule>
    <cfRule type="containsText" priority="3" dxfId="0" operator="containsText" stopIfTrue="1" text="MEDIO">
      <formula>NOT(ISERROR(SEARCH("MEDIO",P8)))</formula>
    </cfRule>
    <cfRule type="containsText" priority="4" dxfId="33" operator="containsText" stopIfTrue="1" text="BAJO">
      <formula>NOT(ISERROR(SEARCH("BAJO",P8)))</formula>
    </cfRule>
  </conditionalFormatting>
  <printOptions/>
  <pageMargins left="0.7480314960629921" right="0.7480314960629921" top="0.984251968503937" bottom="0.984251968503937" header="0" footer="0"/>
  <pageSetup horizontalDpi="300" verticalDpi="300" orientation="landscape" paperSize="9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MARIN</dc:creator>
  <cp:keywords/>
  <dc:description/>
  <cp:lastModifiedBy>ALEXANDER</cp:lastModifiedBy>
  <cp:lastPrinted>2009-02-12T15:54:15Z</cp:lastPrinted>
  <dcterms:created xsi:type="dcterms:W3CDTF">2009-02-09T15:29:59Z</dcterms:created>
  <dcterms:modified xsi:type="dcterms:W3CDTF">2018-04-04T18:44:18Z</dcterms:modified>
  <cp:category/>
  <cp:version/>
  <cp:contentType/>
  <cp:contentStatus/>
</cp:coreProperties>
</file>