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465" activeTab="0"/>
  </bookViews>
  <sheets>
    <sheet name="Resumen por programa" sheetId="1" r:id="rId1"/>
    <sheet name="ELECTROMECÁNICA" sheetId="2" r:id="rId2"/>
    <sheet name="ELECTRONICA" sheetId="3" r:id="rId3"/>
    <sheet name="ELECTRICIDAD Y TELEFONIA" sheetId="4" r:id="rId4"/>
    <sheet name="TELECOMUNICACIONES" sheetId="5" r:id="rId5"/>
    <sheet name="AMBIENTAL" sheetId="6" r:id="rId6"/>
    <sheet name="SISTEMAS" sheetId="7" r:id="rId7"/>
    <sheet name="TOPOGRAFIA" sheetId="8" r:id="rId8"/>
    <sheet name="ADMINISTRACION DE EMP" sheetId="9" r:id="rId9"/>
    <sheet name="CONTADURIA" sheetId="10" r:id="rId10"/>
    <sheet name="MERCADEO" sheetId="11" r:id="rId11"/>
    <sheet name="DEPORTIVA" sheetId="12" r:id="rId12"/>
    <sheet name="AGROINDUSTRIAL" sheetId="13" r:id="rId13"/>
    <sheet name="DISEÑO DE MODAS" sheetId="14" r:id="rId14"/>
    <sheet name="INVESTIGACIONES" sheetId="15" r:id="rId15"/>
    <sheet name="INFRAESTRUCTURA F Y TECN." sheetId="16" r:id="rId16"/>
    <sheet name="APORTES DPTO" sheetId="17" r:id="rId17"/>
    <sheet name="REGIONALES" sheetId="18" r:id="rId18"/>
    <sheet name="BARRANCABERMEJA" sheetId="19" r:id="rId19"/>
    <sheet name="CÚCUTA" sheetId="20" r:id="rId20"/>
  </sheets>
  <definedNames>
    <definedName name="_xlnm.Print_Area" localSheetId="8">'ADMINISTRACION DE EMP'!$A$4:$E$7</definedName>
    <definedName name="_xlnm.Print_Area" localSheetId="12">'AGROINDUSTRIAL'!$A$4:$E$7</definedName>
    <definedName name="_xlnm.Print_Area" localSheetId="5">'AMBIENTAL'!$A$4:$D$14</definedName>
    <definedName name="_xlnm.Print_Area" localSheetId="16">'APORTES DPTO'!$A$1:$D$10</definedName>
    <definedName name="_xlnm.Print_Area" localSheetId="18">'BARRANCABERMEJA'!$A$1:$D$26</definedName>
    <definedName name="_xlnm.Print_Area" localSheetId="9">'CONTADURIA'!$A$4:$E$6</definedName>
    <definedName name="_xlnm.Print_Area" localSheetId="19">'CÚCUTA'!$A$1:$D$19</definedName>
    <definedName name="_xlnm.Print_Area" localSheetId="11">'DEPORTIVA'!$A$4:$D$8</definedName>
    <definedName name="_xlnm.Print_Area" localSheetId="13">'DISEÑO DE MODAS'!$A$4:$E$7</definedName>
    <definedName name="_xlnm.Print_Area" localSheetId="3">'ELECTRICIDAD Y TELEFONIA'!$A$4:$E$9</definedName>
    <definedName name="_xlnm.Print_Area" localSheetId="1">'ELECTROMECÁNICA'!$A$1:$D$22</definedName>
    <definedName name="_xlnm.Print_Area" localSheetId="2">'ELECTRONICA'!$A$4:$D$18</definedName>
    <definedName name="_xlnm.Print_Area" localSheetId="14">'INVESTIGACIONES'!$A$1:$D$35</definedName>
    <definedName name="_xlnm.Print_Area" localSheetId="10">'MERCADEO'!$A$4:$E$6</definedName>
    <definedName name="_xlnm.Print_Area" localSheetId="6">'SISTEMAS'!$A$4:$E$6</definedName>
    <definedName name="_xlnm.Print_Area" localSheetId="4">'TELECOMUNICACIONES'!$A$4:$E$8</definedName>
    <definedName name="_xlnm.Print_Area" localSheetId="7">'TOPOGRAFIA'!$A$4:$E$11</definedName>
    <definedName name="_xlnm.Print_Titles" localSheetId="14">'INVESTIGACIONES'!$4:$5</definedName>
    <definedName name="_xlnm.Print_Titles" localSheetId="0">'Resumen por programa'!$3:$4</definedName>
  </definedNames>
  <calcPr fullCalcOnLoad="1"/>
</workbook>
</file>

<file path=xl/comments16.xml><?xml version="1.0" encoding="utf-8"?>
<comments xmlns="http://schemas.openxmlformats.org/spreadsheetml/2006/main">
  <authors>
    <author>PLAASI</author>
  </authors>
  <commentList>
    <comment ref="C10" authorId="0">
      <text>
        <r>
          <rPr>
            <b/>
            <sz val="8"/>
            <rFont val="Tahoma"/>
            <family val="2"/>
          </rPr>
          <t>PLAASI:</t>
        </r>
        <r>
          <rPr>
            <sz val="8"/>
            <rFont val="Tahoma"/>
            <family val="2"/>
          </rPr>
          <t xml:space="preserve">
82,088,920 del 2011 + adicional 3,470,449 Plan anual 2012</t>
        </r>
      </text>
    </comment>
    <comment ref="C17" authorId="0">
      <text>
        <r>
          <rPr>
            <b/>
            <sz val="8"/>
            <rFont val="Tahoma"/>
            <family val="2"/>
          </rPr>
          <t>PLAASI:</t>
        </r>
        <r>
          <rPr>
            <sz val="8"/>
            <rFont val="Tahoma"/>
            <family val="2"/>
          </rPr>
          <t xml:space="preserve">
Plan anual 2012 obra pública 18,599,739,602 + interventoría 1,296,970,596= 19,896,710,198.
</t>
        </r>
      </text>
    </comment>
    <comment ref="C11" authorId="0">
      <text>
        <r>
          <rPr>
            <b/>
            <sz val="8"/>
            <rFont val="Tahoma"/>
            <family val="2"/>
          </rPr>
          <t>PLAASI:</t>
        </r>
        <r>
          <rPr>
            <sz val="8"/>
            <rFont val="Tahoma"/>
            <family val="2"/>
          </rPr>
          <t xml:space="preserve">
En el 2011 1,818,433,970 + adicional en el Plan anual de inversiones 2012 454,170,039</t>
        </r>
      </text>
    </comment>
  </commentList>
</comments>
</file>

<file path=xl/sharedStrings.xml><?xml version="1.0" encoding="utf-8"?>
<sst xmlns="http://schemas.openxmlformats.org/spreadsheetml/2006/main" count="344" uniqueCount="168">
  <si>
    <t>AÑO</t>
  </si>
  <si>
    <t>INVERSIÓN</t>
  </si>
  <si>
    <t>TOTAL</t>
  </si>
  <si>
    <t>04-2010 DOTACIÓN PARA EL LABORATORIO DE ACCIONAMIENTOS ELÉCTRICOS</t>
  </si>
  <si>
    <t>05-2010 DOTACIÓN PARA EL LABORATORIO DE SISTEMAS HIDRONEUMÁTICOS</t>
  </si>
  <si>
    <t xml:space="preserve">16-2011 ACTUALIZACIÓN DEL LABORATORIO DE MEDIDAS ELÉCTRICAS DE LA TECNOLOGÍA EN OPERACIÓN Y MANTENIMIENTO ELECTROMECÁNICO </t>
  </si>
  <si>
    <t>VALOR INVERSIÓN</t>
  </si>
  <si>
    <t>03-2010 RENOVACIÓN EQUIPOS PARA EL LABORATORIO DE ELECTRÓNICA</t>
  </si>
  <si>
    <t>20-2011 ACTUALIZACIÓN DE LICENCIAS DE SOFTWARE LABVIEW PARA EL PROGRAMA DE ELECTRÓNICA</t>
  </si>
  <si>
    <t xml:space="preserve">21-2011 RENOVACIÓN DE EQUIPOS DE LABORATORIO DE ELECTRÓNICA </t>
  </si>
  <si>
    <t>08-2011 COMPRA DE EQUIPOS PARA EL LABORATORIO DE AIRES</t>
  </si>
  <si>
    <t>24 -2010 DIVULGACIÓN DE LOS RESULTADOS DE LOS PROYECTOS DE INVESTIGACIÓN</t>
  </si>
  <si>
    <t>28-2010 PROYECTO DE INVESTIGACIÓN “EVALUACIÓN DE LOS SISTEMAS DE CONTROL ANTISÍSMICO ACTIVO Y PASIVO EN UN MODELO A ESCALA, SOBRE UNA MESA VIBRADORA”</t>
  </si>
  <si>
    <t>22-2010 ESTUDIOS Y DISEÑOS TÉCNICOS COMPLEMENTARIOS PARA  LA AMPLIACIÓN Y ADECUACIÓN DE LA SEDE PRINCIPAL DE LAS U.T.S. EN BUCARAMANGA</t>
  </si>
  <si>
    <t>04-2011 ADQUISICIÓN DEL LABORATORIO DE ACCIONAMIENTOS ELÉCTRICOS PARA LA REGIONAL BARRANCABERMEJA</t>
  </si>
  <si>
    <t>06-2011 ADQUIRIR DOS MÓDULOS DIDÁCTICOS PARA PRÁCTICAS DE REFRIGERACIÓN  Y AIRE ACONDICIONADO PARA LA REGIONAL BARRANCABERMEJA</t>
  </si>
  <si>
    <t>22-2011 BANCOS PARA EL LABORATORIO DE ELECTRÓNICA DE LAS UTS EN EXTENSIÓN BARRANCABERMEJA</t>
  </si>
  <si>
    <t xml:space="preserve">28-2011 ADQUISICIÓN DE UN ASCENSOR PARA DISCAPACITADOS </t>
  </si>
  <si>
    <t>30-2011 AMPLIACIÓN Y ADECUACIÓN DE LA SEDE PRINCIPAL DE LAS UTS EN BUCARAMANGA</t>
  </si>
  <si>
    <t xml:space="preserve">34-2011 MOBILIARIO </t>
  </si>
  <si>
    <t>39-2011 AIRES ACONDICIONADOS</t>
  </si>
  <si>
    <t>11-2012 SERVICIO ESPECIALIZADO Y SUMINISTRO DE RECURSOS PARA EL PROYECTO DE INVESTIGACIÓN: “EVALUACIÓN DEL ESTADO DE CONSERVACIÓN DEL MANATÍ ANTILLANO</t>
  </si>
  <si>
    <t>13-2012 GESTIÓN DE RECURSOS PARA EL PROYECTO DE INVESTIGACIÓN “HERRAMIENTA TIC PARA EL APRENDIZAJE Y ENSEÑANZA DE SISTEMAS DE CONTROL DIGITAL MEDIANTE LA IMPLEMENTACIÓN DE UN LABORATORIO REMOTO CON MESA VIBRATORIA, CON ACCESO A TRAVÉS DE LA RED NACIONAL RENATA”</t>
  </si>
  <si>
    <t>17-2012 GESTIÓN DE RECURSOS PARA EL PROYECTO DE INVESTIGACIÓN: ESTUDIO DE LA CAPACIDAD DE AUTO PURIFICACIÓN DE LA MICRO CUENCA RÍO FRÍO APLICANDO EL MODELO QUAL2KV2.07.</t>
  </si>
  <si>
    <t>19-2012 SISTEMA DE INFORMACIÓN PARA LA FORMULACIÓN Y EJECUCIÓN DE PLANEACIÓN PROSPECTIVA APLICABLE A ORGANIZACIONES Y ACTIVIDADES ECONÓMICAS EN SANTANDER</t>
  </si>
  <si>
    <t>25-2012 SUMINISTRO DE SERVICIO ESPECIALIZADO Y SUMINISTRO DE RECURSOS PARA EL PROYECTO DE INVESTIGACIÓN: “EVALUACIÓN DE LA ADAPTACIÓN, PRODUCCIÓN DE BIOMASA (LEÑA Y VARAS) Y CALIDAD DE LA LEÑA DE CINCO PROCEDENCIAS DE MORINGA (MORINGA OLEÍFERA).</t>
  </si>
  <si>
    <t>16-2012 GESTIÓN DE RECURSOS PARA APOYAR LA DIVULGACIÓN CIENTÍFICA, MEDIANTE PRESENTACIÓN DE ARTÍCULOS Y PONENCIAS DE LOS DIFERENTES PROYECTOS DE INVESTIGACIÓN QUE SE REALIZAN EN LA DIRECCIÓN DE INVESTIGACIONES UTS.</t>
  </si>
  <si>
    <t>18-2012 ADQUISICIÓN DE VIDEO BEAM</t>
  </si>
  <si>
    <t>22-2012 ADQUISICIÓN DEL LOTE NO 26 A UBICADO EN LA CIUDADELA REAL DE MINAS, DE MATRICULA INMOBILIARIA NO 300-249667, DE PROPIEDAD DE LA EMPRESA DE ASEO DE BUCARAMANGA S.A. – EMAB.</t>
  </si>
  <si>
    <t>10-2012 ADQUISICIÓN DE 5 MÓDULOS PARA EL LABORATORIO DE MANDOS ELECTRO NEUMÁTICOS, DE LA TECNOLOGÍA EN OPERACIÓN Y MANTENIMIENTO ELECTROMECÁNICO - EXTENSIÓN BARRANCABERMEJA.</t>
  </si>
  <si>
    <t>18-2011 SERVICIO ESPECIALIZADO Y SUMINISTRO DE RECURSOS PARA EL PROYECTO DE INVESTIGACIÓN " EVALUACIÓN DE LA ICTIOFAUNA Y SU APROVECHAMIENTO POR COMUNIDADES</t>
  </si>
  <si>
    <t xml:space="preserve">35-2011 SERVICIO ESPECIALIZADO Y SUMINISTRO DE RECURSOS PARA EL PROYECTO DE INVESTIGACIÓN "ARQUITECTURA PARA AMBIENTES Y OBJETOS DE APRENDIZAJE ADAPTATIVOS BASADOS EN LA PLATAFORMA MOODLE" </t>
  </si>
  <si>
    <t>02-2012 CREACIÓN DEL LABORATORIO DE BIOMECÁNICA.</t>
  </si>
  <si>
    <t>35-2012 FORTALECIMIENTO DE COLECTIVO DOCENTE EN LAS UNIDADES TECNOLÓGICAS DE SANTANDER.</t>
  </si>
  <si>
    <t>36-2012 FORTALECIMIENTO DE LOS PROCESOS MISIONALES DE LAS UNIDADES TECNOLÓGICAS DE SANTANDER.</t>
  </si>
  <si>
    <t>13-2010 ADQUISICIÓN DE EQUIPOS DE COMPUTO, IMPRESORAS Y TABLERO DIGITAL PARA LAS UNIDADES TECNOLÓGICAS DE SANTANDER</t>
  </si>
  <si>
    <t>40-2011 RECURSOS PARA EL PROYECTO DE INVESTIGACIÓN: “IDENTIFICACIÓN DE LAS VARIABLES QUE DINAMIZAN LA CURVA DE APRENDIZAJE EN LAS INSTITUCIONES DE EDUCACIÓN SUPERIOR. CASO UTS”.</t>
  </si>
  <si>
    <t>PROYECTOS ORDENANZA APORTES DEPARTAMENTALES</t>
  </si>
  <si>
    <t>36-2011 SERVICIO ESPECIALIZADO Y SUMINISTRO DE RECURSOS PARA EL PROYECTO DE INVESTIGACIÓN "CULTIVO DE ORELLANAS EXISTENTE EN LA FINCA MAMOLINO"</t>
  </si>
  <si>
    <t>PROGRAMA OPERACIÓN Y MANTENIMIENTO ELECTROMECÁNICO 
BARRANCABERMEJA</t>
  </si>
  <si>
    <t>VALOR
INVERSIÓN</t>
  </si>
  <si>
    <t>PROGRAMA ELECTRÓNICA BUCARAMANGA</t>
  </si>
  <si>
    <t>PROGRAMA TELECOMUNICACIONES BUCARAMANGA</t>
  </si>
  <si>
    <t xml:space="preserve"> PROGRAMA AMBIENTAL BUCARAMANGA</t>
  </si>
  <si>
    <t xml:space="preserve"> PROGRAMA TOPOGRAFÍA BUCARAMANGA</t>
  </si>
  <si>
    <t>PROGRAMA ADMINISTRACIÓN DE EMPRESAS BUCARAMANGA</t>
  </si>
  <si>
    <t>PROGRAMA CONTADURÍA PÚBLICA BUCARAMANGA</t>
  </si>
  <si>
    <t>INVESTIGACIONES BUCARAMANGA</t>
  </si>
  <si>
    <t>PROGRAMA DEPORTIVA BUCARAMANGA</t>
  </si>
  <si>
    <t>PROGRAMA AGROINDUSTRIAL BUCARAMANGA</t>
  </si>
  <si>
    <t>TOTAL 2012</t>
  </si>
  <si>
    <t>INFRAESTRUCTURA FÍSICA Y TECNOLÓGICA</t>
  </si>
  <si>
    <t>PROGRAMA ELECTROMECÁNICA BUCARAMANGA</t>
  </si>
  <si>
    <t>32-2011 SERVICIO ESPECIALIZADO Y SUMINISTRO DE RECURSOS PARA EL PROYECTO DE INVESTIGACIÓN "ARQUITECTURA ORIENTADA A SERVICIOS PARA LA INTEGRACIÓN DE PLATAFORMAS"</t>
  </si>
  <si>
    <t>31-2011 ADECUACIÓN Y PUESTA EN FUNCIONAMIENTO DE LA MEDIATECA DE LAS UTS.</t>
  </si>
  <si>
    <t xml:space="preserve">EN LOS PROGRAMAS ACADÉMICOS </t>
  </si>
  <si>
    <t>18-2010 COMPLEMENTACIÓN DEL LABORATORIO DE ELECTRÓNICA DE LAS UTS CON SEDE EN BARRANCABERMEJA</t>
  </si>
  <si>
    <t>REGIONAL BARRANCABERMEJA, SAN GIL Y VÉLEZ</t>
  </si>
  <si>
    <t>REGIONAL SAN GIL Y VELÉZ</t>
  </si>
  <si>
    <t>20-2010 RENOVACIÓN DE LAS FUENTES DEL LABORATORIO DE ELECTRÓNICA DE SAN GIL Y VÉLEZ</t>
  </si>
  <si>
    <t xml:space="preserve">TOTAL 2010 </t>
  </si>
  <si>
    <t>TOTAL 2013</t>
  </si>
  <si>
    <t>TOTAL 2010 - 2013</t>
  </si>
  <si>
    <t>01-2013 ADQUISICIÓN DE UN LABORATORIO DE ELECTRÓNICA PARA LAS UTS – EXTENSIÓN CÚCUTA.</t>
  </si>
  <si>
    <t>TECNOLÓGIA EN ELECTRÓNICA - EXTENSIÓN CÚCUTA.</t>
  </si>
  <si>
    <t>TOTAL 2010 - 2011</t>
  </si>
  <si>
    <t>06-2013 ADQUISICIÓN DE 5 MÓDULOS DIDÁCTICOS PARA REPOSICIÓN Y ACTUALIZACIÓN LABORATORIO DE NEUMÁTICA UNIDADES TECNOLÓGICAS DE SANTANDER</t>
  </si>
  <si>
    <t xml:space="preserve">06-2012 DOTACIÓN DE EQUIPOS DEL LABORATORIO DE ELECTRÓNICA </t>
  </si>
  <si>
    <t>27-2013 LABORATORIO DE MEDIDAS ELÉCTRICAS – EXTENSIÓN CÚCUTA.</t>
  </si>
  <si>
    <t xml:space="preserve"> PROGRAMA ELECTRICIDAD Y TELEFONIA BUCARAMANGA</t>
  </si>
  <si>
    <t>33-2013 SUMINISTRO DE RECURSOS PARA EL DESARROLLO DE UNA CULTURA INVESTIGATIVA EN LAS UNIDADES TECNOLÓGICAS DE SANTANDER.</t>
  </si>
  <si>
    <t xml:space="preserve">34-2013 ACTUALIZACIÓN DE LAS LICENCIAS  DE SOFTWARE TOPOGRÁFICO </t>
  </si>
  <si>
    <t xml:space="preserve"> PROGRAMA DISEÑO DE MODAS BUCARAMANGA</t>
  </si>
  <si>
    <t>35-2013 SERVICIO ESPECIALIZADO Y SUMINISTRO DE RECURSOS PARA EL PROYECTO DE INVESTIGACIÓN: “EVALUACIÓN DEL ESTADO DE CONSERVACIÓN DEL MANATÍ ANTILLANO (TRICHECHUS MANATUS MANATUS) Y SU HÁBITAT, COMO HERRAMIENTA PARA LA CONSOLIDACIÓN DE ESTRATEGIAS DE CONSERVACIÓN Y MANEJO SOSTENIBLE EN LA CIÉNAGA DE PAREDES, MAGDALENA MEDIO SANTANDEREANO.” FASE 2.</t>
  </si>
  <si>
    <t>25-2013 ADECUACIÓN E IMPLEMENTACIÓN DE LOS LABORATORIOS DE REDES Y ELECTRÓNICA DE LAS SEDES DE SAN GIL Y VÉLEZ.</t>
  </si>
  <si>
    <t>37-2013 SUMINISTRO DE RECURSOS PARA EL APOYO A LA EDICIÓN Y PUBLICACIÓN DE LIBROS COMPLETOS Y MEDIOS DE DIVULGACIÓN CIENTÍFICA INSTITUCIONALES</t>
  </si>
  <si>
    <t>38-2013 GESTIÓN DE RECURSOS PARA LA REALIZACIÓN DEL PROYECTO DE INVESTIGACIÓN: “LAS MARIPOSAS DIURNAS (LEPIDOPTERA: PAPILIONOIDEA &amp; HESPEROIDEA)</t>
  </si>
  <si>
    <t>39-2013 SERVICIO ESPECIALIZADO Y SUMINISTRO DE RECURSOS PARA EL PROYECTO DE INVESTIGACIÓN: “EVALUACIÓN DE LA ADAPTACIÓN, PRODUCCIÓN DE BIOMASA (LEÑA Y VARAS) Y CALIDAD DE LA LEÑA DE CINCO PROCEDENCIAS DE MORINGA</t>
  </si>
  <si>
    <t>40-2013 GESTIÓN DE RECURSOS PARA APOYAR LA DIVULGACIÓN CIENTÍFICA, MEDIANTE PRESENTACIÓN DE ARTÍCULOS Y PONENCIAS</t>
  </si>
  <si>
    <t>42-2013 APOYO PARA EL FORTALECIMIENTO DE LA EDUCACIÓN TECNOLÓGICA Y SUPERIOR DE LAS UNIDADES TECNOLÓGICAS DE SANTANDER</t>
  </si>
  <si>
    <t>TOTAL 2012 - 2013</t>
  </si>
  <si>
    <t>45-2013 SUMINISTRO DE RECURSOS PARA EL PROYECTO DE INVESTIGACIÓN: “CONCEPCIÓN Y VIVENCIA DE LA CIUDADANÍA EN EL ESTUDIANTE UTS”</t>
  </si>
  <si>
    <t>47-2013 ECOSISTEMA DIGITAL UTS.</t>
  </si>
  <si>
    <t>33-2012 LICENCIAMIENTO SOFTWARE MICROSOFT  BAJO LA  MODALIDAD OVS (OPEN VALUE SUSCRIPTION), ANTIVIRUS Y HERRAMIENTAS DE DESARROLLO SOFTWARE DELPHI</t>
  </si>
  <si>
    <t>30-2012 ACTUALIZACIÓN TECNOLÓGICA DEL LABORATORIO DE AUTOMATIZACIÓN INDUSTRIAL DE BUCARAMANGA</t>
  </si>
  <si>
    <t>28-2012 BANCO DE CALCULADORAS FINANCIERAS – REGIONAL BARRANCABERMEJA</t>
  </si>
  <si>
    <t>PROGRAMA CONTABILIDAD FINANCIERA BARRANCABERMEJA</t>
  </si>
  <si>
    <t>37-2012 COMPRA DE EQUIPO DE COMPUTO PARA LAS UTS</t>
  </si>
  <si>
    <t xml:space="preserve"> PROGRAMA ELECTRICIDAD - EXTENSIÓN CÚCUTA</t>
  </si>
  <si>
    <t>PROGRAMA ELECTRÓNICA INDUSTRIAL
BARRANCABERMEJA</t>
  </si>
  <si>
    <t>TECNOLÓGIA EN RECURSOS AMBIENTALES - EXTENSIÓN CÚCUTA.</t>
  </si>
  <si>
    <t>37-2011 PROVISIÓN DE RECURSOS PARA LA EJECUCIÓN DE LOS PROYECTOS DE INVESTIGACIÓN: PLATAFORMA CLIENTE – SERVIDOR E IMPLEMENTACIÓN DE UN SISTEMA DE PROCESAMIENTO</t>
  </si>
  <si>
    <t xml:space="preserve">11-2011 DOTACIÓN PARA EL LABORATORIO DE POSCOSECHA Y CALIDAD AGROINDUSTRIAL  </t>
  </si>
  <si>
    <t xml:space="preserve">01-2010 ACTUALIZACIÓN Y MODERNIZACIÓN DEL LABORATORIO DE MAQUINAS ELÉCTRICAS DE LAS UNIDADES TECNOLÓGICAS DE SANTANDER </t>
  </si>
  <si>
    <t>06-2010  DOTACIÓN PARA EL LABORATORIO DE REFRIGERACIÓN Y AIRE ACONDICIONADO</t>
  </si>
  <si>
    <t>07-2010  DOTACIÓN PARA EL LABORATORIO DE SERVOMOTORES</t>
  </si>
  <si>
    <t>19-2011 RENOVACIÓN Y AMPLIACIÓN DE LAS LICENCIAS DE SOLIDWORKS EDUCATION EDITION 2011-2012 PARA LA TECNOLOGÍA EN OPERACIÓN Y MANTENIMIENTO ELECTROMECÁNICO E INGENIERÍA ELECTROMECÁNICA</t>
  </si>
  <si>
    <t>09-2012 ADQUISICIÓN DE EQUIPO COMPLEMENTARIO PARA EL LABORATORIO DE RESISTENCIA DE MATERIALES</t>
  </si>
  <si>
    <t>23-2012 ADQUISICIÓN DE INSTRUMENTOS DE MEDICIÓN PARA EL LABORATORIO DE PROCESOS MECÁNICOS LAS UNIDADES TECNOLÓGICAS DE SANTANDER.</t>
  </si>
  <si>
    <t>05-2013 COMPLEMENTACIÓN DEL LABORATORIO DE MAQUINAS ELÉCTRICAS PARA LOS PROGRAMAS DE TECNOLOGÍA EN OPERACIÓN Y MANTENIMIENTO, ELECTROMECÁNICO, ELECTRÓNICA Y ELECTRICIDAD Y TELEFONÍA</t>
  </si>
  <si>
    <t>29-2012 ACTUALIZACIÓN DEL SOFTWARE MATLAB</t>
  </si>
  <si>
    <t>08-2012 CALIDAD DE ENERGÍA Y AHORRO ENERGÉTICO</t>
  </si>
  <si>
    <t>12-2013 ADQUISICIÓN DE EQUIPOS DE MEDICIÓN PARA REPOSICIÓN Y ACTUALIZACIÓN LABORATORIO DE ELECTRICIDAD Y TELEFONÍA</t>
  </si>
  <si>
    <t>49-2013 ADQUISICIÓN DE EQUIPOS DE MEDICIÓN PARA REPOSICIÓN Y ACTUALIZACIÓN DE LABORATORIOS  ADSCRITOS A LOS PROGRAMAS DE LA FACULTAD CNE</t>
  </si>
  <si>
    <t>03-2012 ACTUALIZACIÓN DE LOS LABORATORIOS DEL PROGRAMA ING. EN TELECOMUNICACIONES</t>
  </si>
  <si>
    <t>02-2010 DOTACIÓN PARA EL LABORATORIO DE  AGUAS</t>
  </si>
  <si>
    <t>04-2012 ADQUISICIÓN DE EQUIPOS PARA LOS LABORATORIOS DE QUÍMICA Y BIOLOGÍA DEL PROGRAMA DE TECNOLOGÍA AMBIENTAL</t>
  </si>
  <si>
    <t>21-2012 COMPRA DE EQUIPOS PARA EL LABORATORIO DE RECURSOS DEL PROGRAMA DE INGENIERÍA AMBIENTAL</t>
  </si>
  <si>
    <t>11-2013 ADQUISICIÓN DE EQUIPOS PARA QUÍMICA AMBIENTAL DEL PROGRAMA DE INGENIERÍA AMBIENTAL.</t>
  </si>
  <si>
    <t>23-2011 DOTACIÓN EQUIPOS PARA EL LABORATORIO DE TOPOGRAFÍA DE LAS UNIDADES TECNOLÓGICAS DE SANTANDER</t>
  </si>
  <si>
    <t>01-2012 LICENCIAMIENTO DEL LABORATORIO DE SIMULACIÓN ADMINISTRATIVA Y GERENCIAL (LABSAG).</t>
  </si>
  <si>
    <t>05-2012 ADQUISICIÓN LICENCIA SOFTWARE CONTABLE</t>
  </si>
  <si>
    <t>15-2013 ACTUALIZACIÓN DE LA LICENCIA DEL SOFTWARE AUDACES PARA DISEÑO, TRAZO Y CORTE ASISTIDO POR ORDENADOR.</t>
  </si>
  <si>
    <t>23-2010 ADQUISICIÓN DE MATERIAL DE CONSULTA PARA REALIZAR UN PROYECTO DE INVESTIGACIÓN SOBRE LOS FACTORES FINANCIEROS QUE INCIDEN EN EL FRACASO EMPRESARIAL DEL SECTOR TIC´S EN BUCARAMANGA (2004 – 2009)</t>
  </si>
  <si>
    <t xml:space="preserve">26-2010 SERVICIO ESPECIALIZADO Y SUMINISTRO DE RECURSOS PARA EL PROYECTO DE INVESTIGACIÓN: EVALUACIÓN DE LA ADAPTACIÓN DE LA MORINGA (MORINGA OLEÍFERA) </t>
  </si>
  <si>
    <t xml:space="preserve">27-2010 PROYECTO DE INVESTIGACIÓN "EVALUACIÓN DE LA ICTIOFAUNA Y SU APROVECHAMIENTO POR COMUNIDADES RIBEREÑAS DEL COMPLEJO CENAGOSO DE LA CIÉNAGA DE PAREDES" </t>
  </si>
  <si>
    <t xml:space="preserve">29-2010 PROYECTO DE INVESTIGACIÓN "PLATAFORMA DE SOFTWARE Y DE HARDWARE PARA UNA PRUEBA PILOTO DE TELEMEDICINA" </t>
  </si>
  <si>
    <t xml:space="preserve">17-2011 SERVICIO ESPECIALIZADO Y SUMINISTRO DE RECURSOS PARA EL PROYECTO DE INVESTIGACIÓN " EVALUACIÓN DE LA ADAPTACIÓN DE LA MORINGA (MORINGA OLEÍFERA) </t>
  </si>
  <si>
    <t xml:space="preserve">46-2013 ADQUISICIÓN DE MATERIAL ELECTRÓNICO PARA EL PROYECTO DE INVESTIGACIÓN QFT Y VANT. </t>
  </si>
  <si>
    <t>48-2013 VIGILANCIA TECNOLÓGICA</t>
  </si>
  <si>
    <t>10-2010  REMODELACIÓN DE LAS BATERÍAS SANITARIAS DEL EDIFICIO DE AULAS Y LABORATORIOS DE LAS UTS - INTERVENTORIA</t>
  </si>
  <si>
    <t>27-2011 LICENCIAMIENTO MICROSOFT CAMPUS AGREEMENT Y ANTIVIRUS PARA LAS UNIDADES TECNOLÓGICAS DE SANTANDER- REAJUSTE CDP Y ACTUALIZACIÓN</t>
  </si>
  <si>
    <t xml:space="preserve">33-2011 ADQUISICIÓN DE MATERIAL INSTRUMENTAL ODONTOLÓGICO, MEDICAMENTOS, ELEMENTOS DE FISIOTERAPIA Y EQUIPOS </t>
  </si>
  <si>
    <t>03-2013 MEJORAMIENTO Y MANTENIMIENTO DE LA INFRAESTRUCTURA DE LAS UTS - SEDE BUCARAMANGA Y REGIONALES</t>
  </si>
  <si>
    <t>36-2013 FORTALECIMIENTO TECNOLÓGICO DE LA BIBLIOTECA VIRTUAL</t>
  </si>
  <si>
    <t>43-2013 FORTALECIMIENTO DE LOS PROCESOS MISIONALES DE LAS UTS</t>
  </si>
  <si>
    <t>17-2010 DOTACIÓN PARA EL LABORATORIO DE FÍSICA DE LAS UTS CON SEDE EN BARRANCABERMEJA, SAN GIL Y VÉLEZ.</t>
  </si>
  <si>
    <t>25-2010 ADQUISICIÓN DEL LAB. DE MEDIDAS ELÉCTRICAS PARA LA TECNOLOGÍA EN OPERACIÓN Y MANTENIMIENTO ELECTROMECÁNICO EN EXTENSIÓN A BARRANCABERMEJA</t>
  </si>
  <si>
    <t>03-2011 ADQUISICIÓN DEL LABORATORIO DE MÁQUINAS ELÉCTRICAS REGIONAL BARRANCABERMEJA</t>
  </si>
  <si>
    <t>29-2011 ADQUISICIÓN DE DOS MÓDULOS DIDÁCTICOS PARA EL LAB. DE INSTRUMENTACIÓN INDUSTRIAL-EXTENSIÓN DE BARRANCABERMEJA</t>
  </si>
  <si>
    <t>26-2012 ADQUISICIÓN DE MÓDULOS DIDÁCTICOS PARA EL PROGRAMA DE TECNOLOGÍA EN OPERACIÓN Y MANTENIMIENTO ELECTROMECÁNICO EXTENSIÓN BARRANCABERMEJA</t>
  </si>
  <si>
    <t>02-2013 EQUIPOS PARA EL LABORATORIO DE QUÍMICA Y BIOLOGÍA DE LAS UNIDADES TECNOLÓGICAS DE SANTANDER – EXTENSIÓN CÚCUTA</t>
  </si>
  <si>
    <t>PROGRAMA ELECTRÓNICA INDUSTRIAL BARRANCABERMEJA</t>
  </si>
  <si>
    <t>PROGRAMA OPERACIÓN Y MANTENIMIENTO ELECTROMECÁNICO BARRANCABERMEJA</t>
  </si>
  <si>
    <t>Año</t>
  </si>
  <si>
    <t>Inversión</t>
  </si>
  <si>
    <t>Total Inversión</t>
  </si>
  <si>
    <t>Programa Académico</t>
  </si>
  <si>
    <t>38-2014 DOTACION DE MOBILIARIO PARA EL FORTALECIMENTO DE LA CAPACIDAD INSTALADA DE LAS UNIDADES TECNOLOGICAS DE SANTANDER</t>
  </si>
  <si>
    <t>39-2014 ADQUISICION DE UN TORNO CONVENCIONAL Y UN TORNO DE CONTROL NUMERICO PARA EL PROGRAMA DE  TECNOLOGIA EN OPERACION Y MANTENIMIENTO ELECTROMECANICO DE LAS U.T.S. BUCARAMANGA</t>
  </si>
  <si>
    <t>44-2014 MEJORAMIENTO DEL AREA DE RECURSOS AUDIOVISUALES PARA LA SEDE DE BUCARAMANGA.</t>
  </si>
  <si>
    <t>52-2014 FORTALECIMIENTO DE LAS PRÁCTICAS EN LAS ÁREAS DE MANTENIMIENTO Y FABRICACIÓN DE EQUIPOS DE LA TECNOLOGÍA EN ELECTRÓNICA.</t>
  </si>
  <si>
    <t>56-2014 FORTALECER EL PROGRAMA DE INGENIERÍA ELECTROMECÁNICO CON HERRAMIENTAS TECNOLÓGICAS PARA EL DESARROLLO DE LAS ASIGNATURAS SISTEMAS DE CONTROL, AUTOMATIZACIÓN Y MANTENIMIENTO PREDICTIVO DE MÁQUINAS ELÉCTRICAS.</t>
  </si>
  <si>
    <t xml:space="preserve">37-2014 LICENCIAMIENTO SOFTWARE MICROSOFT  BAJO LA MODALIDAD OVS (OPEN VALUE SUSCRIPTION), ANTIVIRUS Y LICENCIA DE ACTUALIZACION STANDARD  LINUX RED HAT 5.6 </t>
  </si>
  <si>
    <t xml:space="preserve">BUCARAMANGA REGIONAL BARRANCA Y CUCUTA </t>
  </si>
  <si>
    <t>04-2014 ADQUISICIÓN DE EQUIPO DE MEDIDA MECÁNICA Y ACCESORIOS PARA LA ASIGNATURA DE PROCESOS MECANICOS  DE LA TECNOLOGIA EN OPERACION Y MANTENIMIENTO ELECTROMECANICO DE LAS U.T.S. EXTENSION CUCUTA</t>
  </si>
  <si>
    <t>51-2014 ADQUISICION DE EQUIPOS DE PRODUCCIÓN Y DISEÑO GRAFICO PARA LA OFICINA DE RELACIONES INTERINSTITUCIONALES DE LAS UTS.</t>
  </si>
  <si>
    <t>35-2014 ADQUISICIÓN DE EQUIPOS DE TOPOGRAFÍA PARA LOS PROGRAMA DE TECNOLOGÍA EN TOPOGRAFÍA, TECNOLOGÍA EN RECURSOS AMBIENTALES E INGENIERÍA AMBIENTAL</t>
  </si>
  <si>
    <t>TOTAL 2010 - 2014</t>
  </si>
  <si>
    <t>RECURSOS DE INVERSIÓN EJECUTADOS 2010 - 2014</t>
  </si>
  <si>
    <t>01-2014 ADQUISICIÓN DE UN  MODULO DIDÁCTICO PARA EL LABORATORIO DE INSTRUMENTACIÓN INDUSTRIAL DEL PROGRAMA DE OPERACIÓN Y MANTENIMEINTO ELECTROMECANICO</t>
  </si>
  <si>
    <t>08-2014 ADQUISICION DELICENCIAS DE ADOBE VIP 6.0 EDUCATIVO CREATIVE CLOUD PARA LA ASIGNATURA LABORATORIO DE DISEÑO PUBLICITARIO- MERCADEO</t>
  </si>
  <si>
    <t>TOTAL 2014</t>
  </si>
  <si>
    <t>09-2014 ADQUISICIÓN DE SOFTWARE PARA EL LABORATORIO DE INVESTIGACIÓN DE MERCADOS.</t>
  </si>
  <si>
    <t>20-2014 LICENCIAMIENTO DE HERRAMIENTAS SOFTWARE PARA LA TECNOLOGÍA EN DESARROLLO DE SISTEMAS INFORMÁTICOS</t>
  </si>
  <si>
    <t>Inversión por programas academicos 2010 - 2014</t>
  </si>
  <si>
    <t>TOTAL 2012 - 2014</t>
  </si>
  <si>
    <t xml:space="preserve"> PROGRAMA SISTEMAS BUCARAMANGA</t>
  </si>
  <si>
    <t>TOTAL 2011 - 2014</t>
  </si>
  <si>
    <t>PROGRAMA MERCADEO BUCARAMANGA</t>
  </si>
  <si>
    <t>TOTAL 2011</t>
  </si>
  <si>
    <t>TECNOLÓGIA EN OPERACION Y MANTENIMIENTO ELECTROMECANICO - EXTENSIÓN CÚCUTA.</t>
  </si>
  <si>
    <t>TECNOLÓGIA EN OPERACIÓN Y MANTENIMIENTO ELECTROMECÁNICO  - EXTENSIÓN CÚCUTA.</t>
  </si>
  <si>
    <t>57-2014 ADQUISICIÓN DE EQUIPOS Y HERRAMIENTAS TOPOGRAFICOS PARA EL PROGRAMA DE TECNOLOGÍA EN TOPOGRAFÍA</t>
  </si>
  <si>
    <t>46-2014 MEJORAMIENTO DEL AREA DE RECURSOS AUDIOVISUALES PARA LAS SEDES REGIONALES.</t>
  </si>
  <si>
    <t xml:space="preserve">24-2014 COMPLEMENTACIÓN DEL LABORATORIO DE QUÍMICA Y BIOLOGÍA DEL PROGRAMA DE TECNOLOGÍA EN RECURSOS AMBIENTALES </t>
  </si>
  <si>
    <t xml:space="preserve">53-2014 SUMINISTRO E INSTALACIÓN DE INFRAESTRUCTURA DE TELECOMUNICACIONES PARA LA CONECTIVIDAD DEL NUEVO EDIFICIO B DE LAS UTS </t>
  </si>
  <si>
    <t>58-2014 ADQUISICIÓN DE SOFTWARE MDT – PROFESIONAL V7 / APLITOP PARA FOTOGRAMETRÍA Y MODELAMIENTO DIGITAL DEL PROGRAMA DE TOPOGRAFÍA.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</si>
</sst>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[Red]#,##0"/>
    <numFmt numFmtId="179" formatCode="[$-440A]dddd\,\ dd&quot; de &quot;mmmm&quot; de &quot;yyyy"/>
    <numFmt numFmtId="180" formatCode="[$-440A]hh:mm:ss\ AM/PM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5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5"/>
      <color rgb="FF00000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3" fontId="48" fillId="0" borderId="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left" vertical="center" wrapText="1"/>
    </xf>
    <xf numFmtId="17" fontId="25" fillId="33" borderId="12" xfId="0" applyNumberFormat="1" applyFont="1" applyFill="1" applyBorder="1" applyAlignment="1">
      <alignment horizontal="left" vertical="center" wrapText="1"/>
    </xf>
    <xf numFmtId="17" fontId="47" fillId="0" borderId="13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3" fontId="25" fillId="33" borderId="14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47" fillId="0" borderId="16" xfId="0" applyNumberFormat="1" applyFont="1" applyBorder="1" applyAlignment="1">
      <alignment horizontal="center" vertical="center" wrapText="1"/>
    </xf>
    <xf numFmtId="3" fontId="47" fillId="0" borderId="17" xfId="0" applyNumberFormat="1" applyFont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178" fontId="25" fillId="33" borderId="14" xfId="0" applyNumberFormat="1" applyFont="1" applyFill="1" applyBorder="1" applyAlignment="1">
      <alignment horizontal="center" vertical="center" wrapText="1"/>
    </xf>
    <xf numFmtId="3" fontId="25" fillId="33" borderId="16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17" fontId="25" fillId="0" borderId="12" xfId="0" applyNumberFormat="1" applyFont="1" applyFill="1" applyBorder="1" applyAlignment="1">
      <alignment horizontal="left" vertical="center" wrapText="1"/>
    </xf>
    <xf numFmtId="0" fontId="25" fillId="33" borderId="18" xfId="0" applyFont="1" applyFill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9" xfId="0" applyFill="1" applyBorder="1" applyAlignment="1">
      <alignment/>
    </xf>
    <xf numFmtId="3" fontId="0" fillId="0" borderId="10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3" fontId="0" fillId="0" borderId="20" xfId="0" applyNumberForma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vertical="center" wrapText="1"/>
    </xf>
    <xf numFmtId="0" fontId="51" fillId="0" borderId="11" xfId="0" applyFont="1" applyBorder="1" applyAlignment="1">
      <alignment horizontal="left" vertical="center" wrapText="1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25" xfId="0" applyNumberFormat="1" applyBorder="1" applyAlignment="1">
      <alignment/>
    </xf>
    <xf numFmtId="0" fontId="47" fillId="0" borderId="15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17" fontId="25" fillId="0" borderId="10" xfId="0" applyNumberFormat="1" applyFont="1" applyFill="1" applyBorder="1" applyAlignment="1">
      <alignment horizontal="left" vertical="center" wrapText="1"/>
    </xf>
    <xf numFmtId="3" fontId="0" fillId="0" borderId="22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3" fontId="47" fillId="0" borderId="19" xfId="0" applyNumberFormat="1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35" borderId="15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35" borderId="15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178" fontId="25" fillId="33" borderId="12" xfId="0" applyNumberFormat="1" applyFont="1" applyFill="1" applyBorder="1" applyAlignment="1">
      <alignment horizontal="center" vertical="center" wrapText="1"/>
    </xf>
    <xf numFmtId="178" fontId="25" fillId="33" borderId="19" xfId="0" applyNumberFormat="1" applyFont="1" applyFill="1" applyBorder="1" applyAlignment="1">
      <alignment horizontal="center" vertical="center" wrapText="1"/>
    </xf>
    <xf numFmtId="178" fontId="25" fillId="33" borderId="1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vertical="center" wrapText="1"/>
    </xf>
    <xf numFmtId="178" fontId="25" fillId="33" borderId="10" xfId="0" applyNumberFormat="1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3" fontId="25" fillId="33" borderId="19" xfId="0" applyNumberFormat="1" applyFont="1" applyFill="1" applyBorder="1" applyAlignment="1">
      <alignment horizontal="center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17" fontId="47" fillId="0" borderId="10" xfId="0" applyNumberFormat="1" applyFont="1" applyFill="1" applyBorder="1" applyAlignment="1">
      <alignment horizontal="left" vertical="center" wrapText="1"/>
    </xf>
    <xf numFmtId="0" fontId="51" fillId="0" borderId="36" xfId="0" applyFont="1" applyFill="1" applyBorder="1" applyAlignment="1">
      <alignment horizontal="left" vertical="center" wrapText="1"/>
    </xf>
    <xf numFmtId="17" fontId="47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27.57421875" style="60" customWidth="1"/>
    <col min="2" max="2" width="11.421875" style="63" customWidth="1"/>
    <col min="3" max="3" width="15.7109375" style="0" customWidth="1"/>
    <col min="4" max="4" width="16.421875" style="0" customWidth="1"/>
  </cols>
  <sheetData>
    <row r="1" spans="1:4" ht="38.25" customHeight="1">
      <c r="A1" s="117" t="s">
        <v>155</v>
      </c>
      <c r="B1" s="118"/>
      <c r="C1" s="118"/>
      <c r="D1" s="118"/>
    </row>
    <row r="3" spans="1:4" ht="30" customHeight="1">
      <c r="A3" s="109" t="s">
        <v>137</v>
      </c>
      <c r="B3" s="109" t="s">
        <v>134</v>
      </c>
      <c r="C3" s="109" t="s">
        <v>135</v>
      </c>
      <c r="D3" s="109" t="s">
        <v>136</v>
      </c>
    </row>
    <row r="4" spans="1:4" ht="20.25" customHeight="1" thickBot="1">
      <c r="A4" s="110"/>
      <c r="B4" s="110"/>
      <c r="C4" s="110"/>
      <c r="D4" s="110"/>
    </row>
    <row r="5" spans="1:4" ht="15" customHeight="1">
      <c r="A5" s="111" t="s">
        <v>52</v>
      </c>
      <c r="B5" s="67">
        <v>2010</v>
      </c>
      <c r="C5" s="68">
        <f>ELECTROMECÁNICA!D6</f>
        <v>369994122</v>
      </c>
      <c r="D5" s="100">
        <f>SUM(C5:C9)</f>
        <v>1839813922</v>
      </c>
    </row>
    <row r="6" spans="1:4" ht="15">
      <c r="A6" s="112"/>
      <c r="B6" s="62">
        <v>2011</v>
      </c>
      <c r="C6" s="66">
        <f>ELECTROMECÁNICA!D11</f>
        <v>124138800</v>
      </c>
      <c r="D6" s="101"/>
    </row>
    <row r="7" spans="1:4" ht="15">
      <c r="A7" s="112"/>
      <c r="B7" s="62">
        <v>2012</v>
      </c>
      <c r="C7" s="66">
        <f>ELECTROMECÁNICA!D13</f>
        <v>74280000</v>
      </c>
      <c r="D7" s="101"/>
    </row>
    <row r="8" spans="1:4" ht="15">
      <c r="A8" s="112"/>
      <c r="B8" s="62">
        <v>2013</v>
      </c>
      <c r="C8" s="66">
        <f>ELECTROMECÁNICA!D14</f>
        <v>947132000</v>
      </c>
      <c r="D8" s="101"/>
    </row>
    <row r="9" spans="1:4" ht="15.75" thickBot="1">
      <c r="A9" s="113"/>
      <c r="B9" s="79">
        <v>2014</v>
      </c>
      <c r="C9" s="87">
        <f>ELECTROMECÁNICA!D17</f>
        <v>324269000</v>
      </c>
      <c r="D9" s="102"/>
    </row>
    <row r="10" spans="1:4" ht="15" customHeight="1">
      <c r="A10" s="111" t="s">
        <v>41</v>
      </c>
      <c r="B10" s="67">
        <v>2010</v>
      </c>
      <c r="C10" s="71">
        <f>ELECTRONICA!D6</f>
        <v>32619200</v>
      </c>
      <c r="D10" s="100">
        <f>SUM(C10:C14)</f>
        <v>518908543</v>
      </c>
    </row>
    <row r="11" spans="1:4" ht="15">
      <c r="A11" s="112"/>
      <c r="B11" s="62">
        <v>2011</v>
      </c>
      <c r="C11" s="64">
        <f>ELECTRONICA!D7</f>
        <v>71034460</v>
      </c>
      <c r="D11" s="101"/>
    </row>
    <row r="12" spans="1:4" ht="15">
      <c r="A12" s="112"/>
      <c r="B12" s="62">
        <v>2012</v>
      </c>
      <c r="C12" s="64">
        <v>0</v>
      </c>
      <c r="D12" s="101"/>
    </row>
    <row r="13" spans="1:4" ht="15">
      <c r="A13" s="112"/>
      <c r="B13" s="62">
        <v>2013</v>
      </c>
      <c r="C13" s="64">
        <f>ELECTRONICA!D9</f>
        <v>381339983</v>
      </c>
      <c r="D13" s="101"/>
    </row>
    <row r="14" spans="1:4" ht="15.75" thickBot="1">
      <c r="A14" s="113"/>
      <c r="B14" s="79">
        <v>2014</v>
      </c>
      <c r="C14" s="88">
        <f>ELECTRONICA!C12</f>
        <v>33914900</v>
      </c>
      <c r="D14" s="102"/>
    </row>
    <row r="15" spans="1:4" ht="15" customHeight="1">
      <c r="A15" s="111" t="s">
        <v>69</v>
      </c>
      <c r="B15" s="67">
        <v>2010</v>
      </c>
      <c r="C15" s="69">
        <v>0</v>
      </c>
      <c r="D15" s="100">
        <f>SUM(C15:C19)</f>
        <v>163948600</v>
      </c>
    </row>
    <row r="16" spans="1:4" ht="15">
      <c r="A16" s="112"/>
      <c r="B16" s="62">
        <v>2011</v>
      </c>
      <c r="C16" s="61">
        <v>0</v>
      </c>
      <c r="D16" s="101"/>
    </row>
    <row r="17" spans="1:4" ht="15">
      <c r="A17" s="112"/>
      <c r="B17" s="62">
        <v>2012</v>
      </c>
      <c r="C17" s="64">
        <v>0</v>
      </c>
      <c r="D17" s="101"/>
    </row>
    <row r="18" spans="1:4" ht="15">
      <c r="A18" s="112"/>
      <c r="B18" s="62">
        <v>2013</v>
      </c>
      <c r="C18" s="64">
        <f>'ELECTRICIDAD Y TELEFONIA'!D6</f>
        <v>163948600</v>
      </c>
      <c r="D18" s="101"/>
    </row>
    <row r="19" spans="1:4" ht="15.75" thickBot="1">
      <c r="A19" s="113"/>
      <c r="B19" s="79">
        <v>2014</v>
      </c>
      <c r="C19" s="88">
        <v>0</v>
      </c>
      <c r="D19" s="102"/>
    </row>
    <row r="20" spans="1:4" ht="15" customHeight="1">
      <c r="A20" s="111" t="s">
        <v>42</v>
      </c>
      <c r="B20" s="67">
        <v>2010</v>
      </c>
      <c r="C20" s="73">
        <v>0</v>
      </c>
      <c r="D20" s="100">
        <f>SUM(C20:C24)</f>
        <v>241900000</v>
      </c>
    </row>
    <row r="21" spans="1:4" ht="15">
      <c r="A21" s="112"/>
      <c r="B21" s="62">
        <v>2011</v>
      </c>
      <c r="C21" s="61">
        <v>0</v>
      </c>
      <c r="D21" s="101"/>
    </row>
    <row r="22" spans="1:4" ht="15">
      <c r="A22" s="112"/>
      <c r="B22" s="62">
        <v>2012</v>
      </c>
      <c r="C22" s="64">
        <f>TELECOMUNICACIONES!D6</f>
        <v>241900000</v>
      </c>
      <c r="D22" s="101"/>
    </row>
    <row r="23" spans="1:4" ht="15">
      <c r="A23" s="112"/>
      <c r="B23" s="62">
        <v>2013</v>
      </c>
      <c r="C23" s="61">
        <v>0</v>
      </c>
      <c r="D23" s="101"/>
    </row>
    <row r="24" spans="1:4" ht="15.75" thickBot="1">
      <c r="A24" s="113"/>
      <c r="B24" s="79">
        <v>2014</v>
      </c>
      <c r="C24" s="89">
        <v>0</v>
      </c>
      <c r="D24" s="102"/>
    </row>
    <row r="25" spans="1:4" ht="15" customHeight="1">
      <c r="A25" s="111" t="s">
        <v>43</v>
      </c>
      <c r="B25" s="67">
        <v>2010</v>
      </c>
      <c r="C25" s="71">
        <f>AMBIENTAL!D6</f>
        <v>29450000</v>
      </c>
      <c r="D25" s="100">
        <f>SUM(C25:C29)</f>
        <v>955486490</v>
      </c>
    </row>
    <row r="26" spans="1:4" ht="15">
      <c r="A26" s="112"/>
      <c r="B26" s="62">
        <v>2011</v>
      </c>
      <c r="C26" s="64">
        <f>AMBIENTAL!D7</f>
        <v>167055585</v>
      </c>
      <c r="D26" s="101"/>
    </row>
    <row r="27" spans="1:4" ht="15">
      <c r="A27" s="112"/>
      <c r="B27" s="62">
        <v>2012</v>
      </c>
      <c r="C27" s="64">
        <f>AMBIENTAL!D8</f>
        <v>233141600</v>
      </c>
      <c r="D27" s="101"/>
    </row>
    <row r="28" spans="1:4" ht="15">
      <c r="A28" s="112"/>
      <c r="B28" s="62">
        <v>2013</v>
      </c>
      <c r="C28" s="64">
        <f>AMBIENTAL!D10</f>
        <v>230351601</v>
      </c>
      <c r="D28" s="101"/>
    </row>
    <row r="29" spans="1:4" ht="15.75" thickBot="1">
      <c r="A29" s="113"/>
      <c r="B29" s="79">
        <v>2014</v>
      </c>
      <c r="C29" s="88">
        <f>AMBIENTAL!D11</f>
        <v>295487704</v>
      </c>
      <c r="D29" s="102"/>
    </row>
    <row r="30" spans="1:4" ht="15" customHeight="1">
      <c r="A30" s="111" t="s">
        <v>157</v>
      </c>
      <c r="B30" s="67">
        <v>2010</v>
      </c>
      <c r="C30" s="71">
        <v>0</v>
      </c>
      <c r="D30" s="100">
        <f>SUM(C30:C34)</f>
        <v>111615240</v>
      </c>
    </row>
    <row r="31" spans="1:4" ht="15">
      <c r="A31" s="112"/>
      <c r="B31" s="62">
        <v>2011</v>
      </c>
      <c r="C31" s="64">
        <v>0</v>
      </c>
      <c r="D31" s="101"/>
    </row>
    <row r="32" spans="1:4" ht="15">
      <c r="A32" s="112"/>
      <c r="B32" s="62">
        <v>2012</v>
      </c>
      <c r="C32" s="64">
        <v>0</v>
      </c>
      <c r="D32" s="101"/>
    </row>
    <row r="33" spans="1:4" ht="15">
      <c r="A33" s="112"/>
      <c r="B33" s="62">
        <v>2013</v>
      </c>
      <c r="C33" s="64">
        <v>0</v>
      </c>
      <c r="D33" s="101"/>
    </row>
    <row r="34" spans="1:4" ht="15.75" thickBot="1">
      <c r="A34" s="113"/>
      <c r="B34" s="79">
        <v>2014</v>
      </c>
      <c r="C34" s="88">
        <f>SISTEMAS!D6</f>
        <v>111615240</v>
      </c>
      <c r="D34" s="102"/>
    </row>
    <row r="35" spans="1:4" ht="15" customHeight="1">
      <c r="A35" s="111" t="s">
        <v>44</v>
      </c>
      <c r="B35" s="67">
        <v>2010</v>
      </c>
      <c r="C35" s="69">
        <v>0</v>
      </c>
      <c r="D35" s="100">
        <f>SUM(C35:C39)</f>
        <v>278691881</v>
      </c>
    </row>
    <row r="36" spans="1:4" ht="15">
      <c r="A36" s="112"/>
      <c r="B36" s="62">
        <v>2011</v>
      </c>
      <c r="C36" s="64">
        <f>TOPOGRAFIA!D6</f>
        <v>48185000</v>
      </c>
      <c r="D36" s="101"/>
    </row>
    <row r="37" spans="1:4" ht="15">
      <c r="A37" s="112"/>
      <c r="B37" s="62">
        <v>2012</v>
      </c>
      <c r="C37" s="61">
        <v>0</v>
      </c>
      <c r="D37" s="101"/>
    </row>
    <row r="38" spans="1:4" ht="15">
      <c r="A38" s="112"/>
      <c r="B38" s="62">
        <v>2013</v>
      </c>
      <c r="C38" s="64">
        <f>TOPOGRAFIA!D7</f>
        <v>37646881</v>
      </c>
      <c r="D38" s="101"/>
    </row>
    <row r="39" spans="1:4" ht="15.75" thickBot="1">
      <c r="A39" s="113"/>
      <c r="B39" s="79">
        <v>2014</v>
      </c>
      <c r="C39" s="88">
        <f>TOPOGRAFIA!D8</f>
        <v>192860000</v>
      </c>
      <c r="D39" s="102"/>
    </row>
    <row r="40" spans="1:4" ht="15" customHeight="1">
      <c r="A40" s="111" t="s">
        <v>45</v>
      </c>
      <c r="B40" s="67">
        <v>2010</v>
      </c>
      <c r="C40" s="69">
        <v>0</v>
      </c>
      <c r="D40" s="100">
        <f>SUM(C40:C44)</f>
        <v>54288000</v>
      </c>
    </row>
    <row r="41" spans="1:4" ht="15">
      <c r="A41" s="112"/>
      <c r="B41" s="62">
        <v>2011</v>
      </c>
      <c r="C41" s="61">
        <v>0</v>
      </c>
      <c r="D41" s="101"/>
    </row>
    <row r="42" spans="1:4" ht="15">
      <c r="A42" s="112"/>
      <c r="B42" s="62">
        <v>2012</v>
      </c>
      <c r="C42" s="64">
        <f>'ADMINISTRACION DE EMP'!D6</f>
        <v>54288000</v>
      </c>
      <c r="D42" s="101"/>
    </row>
    <row r="43" spans="1:4" ht="15">
      <c r="A43" s="112"/>
      <c r="B43" s="62">
        <v>2013</v>
      </c>
      <c r="C43" s="61">
        <v>0</v>
      </c>
      <c r="D43" s="101"/>
    </row>
    <row r="44" spans="1:4" ht="15.75" thickBot="1">
      <c r="A44" s="113"/>
      <c r="B44" s="79">
        <v>2014</v>
      </c>
      <c r="C44" s="89">
        <v>0</v>
      </c>
      <c r="D44" s="102"/>
    </row>
    <row r="45" spans="1:4" ht="15" customHeight="1">
      <c r="A45" s="111" t="s">
        <v>46</v>
      </c>
      <c r="B45" s="67">
        <v>2010</v>
      </c>
      <c r="C45" s="73">
        <v>0</v>
      </c>
      <c r="D45" s="100">
        <f>SUM(C45:C49)</f>
        <v>29647605</v>
      </c>
    </row>
    <row r="46" spans="1:4" ht="15">
      <c r="A46" s="112"/>
      <c r="B46" s="62">
        <v>2011</v>
      </c>
      <c r="C46" s="61">
        <v>0</v>
      </c>
      <c r="D46" s="101"/>
    </row>
    <row r="47" spans="1:4" ht="15">
      <c r="A47" s="112"/>
      <c r="B47" s="62">
        <v>2012</v>
      </c>
      <c r="C47" s="64">
        <f>CONTADURIA!D6</f>
        <v>29647605</v>
      </c>
      <c r="D47" s="101"/>
    </row>
    <row r="48" spans="1:4" ht="15">
      <c r="A48" s="112"/>
      <c r="B48" s="62">
        <v>2013</v>
      </c>
      <c r="C48" s="61">
        <v>0</v>
      </c>
      <c r="D48" s="101"/>
    </row>
    <row r="49" spans="1:4" ht="15.75" thickBot="1">
      <c r="A49" s="113"/>
      <c r="B49" s="79">
        <v>2014</v>
      </c>
      <c r="C49" s="89">
        <v>0</v>
      </c>
      <c r="D49" s="102"/>
    </row>
    <row r="50" spans="1:4" ht="15" customHeight="1">
      <c r="A50" s="111" t="s">
        <v>159</v>
      </c>
      <c r="B50" s="67">
        <v>2010</v>
      </c>
      <c r="C50" s="73">
        <v>0</v>
      </c>
      <c r="D50" s="100">
        <f>SUM(C50:C54)</f>
        <v>170691260</v>
      </c>
    </row>
    <row r="51" spans="1:4" ht="15">
      <c r="A51" s="112"/>
      <c r="B51" s="62">
        <v>2011</v>
      </c>
      <c r="C51" s="61">
        <v>0</v>
      </c>
      <c r="D51" s="101"/>
    </row>
    <row r="52" spans="1:4" ht="15">
      <c r="A52" s="112"/>
      <c r="B52" s="62">
        <v>2012</v>
      </c>
      <c r="C52" s="64">
        <v>0</v>
      </c>
      <c r="D52" s="101"/>
    </row>
    <row r="53" spans="1:4" ht="15">
      <c r="A53" s="112"/>
      <c r="B53" s="62">
        <v>2013</v>
      </c>
      <c r="C53" s="61">
        <v>0</v>
      </c>
      <c r="D53" s="101"/>
    </row>
    <row r="54" spans="1:4" ht="15.75" thickBot="1">
      <c r="A54" s="113"/>
      <c r="B54" s="79">
        <v>2014</v>
      </c>
      <c r="C54" s="88">
        <f>MERCADEO!D6</f>
        <v>170691260</v>
      </c>
      <c r="D54" s="102"/>
    </row>
    <row r="55" spans="1:4" ht="15" customHeight="1">
      <c r="A55" s="111" t="s">
        <v>48</v>
      </c>
      <c r="B55" s="67">
        <v>2010</v>
      </c>
      <c r="C55" s="69">
        <v>0</v>
      </c>
      <c r="D55" s="100">
        <f>SUM(C55:C59)</f>
        <v>74763004</v>
      </c>
    </row>
    <row r="56" spans="1:4" ht="15">
      <c r="A56" s="112"/>
      <c r="B56" s="62">
        <v>2011</v>
      </c>
      <c r="C56" s="65">
        <v>0</v>
      </c>
      <c r="D56" s="101"/>
    </row>
    <row r="57" spans="1:4" ht="15">
      <c r="A57" s="112"/>
      <c r="B57" s="62">
        <v>2012</v>
      </c>
      <c r="C57" s="64">
        <f>DEPORTIVA!D6</f>
        <v>74763004</v>
      </c>
      <c r="D57" s="101"/>
    </row>
    <row r="58" spans="1:4" ht="15">
      <c r="A58" s="112"/>
      <c r="B58" s="62">
        <v>2013</v>
      </c>
      <c r="C58" s="61">
        <v>0</v>
      </c>
      <c r="D58" s="101"/>
    </row>
    <row r="59" spans="1:4" ht="15.75" thickBot="1">
      <c r="A59" s="113"/>
      <c r="B59" s="79">
        <v>2014</v>
      </c>
      <c r="C59" s="89">
        <v>0</v>
      </c>
      <c r="D59" s="102"/>
    </row>
    <row r="60" spans="1:4" ht="15" customHeight="1">
      <c r="A60" s="111" t="s">
        <v>49</v>
      </c>
      <c r="B60" s="67">
        <v>2010</v>
      </c>
      <c r="C60" s="69">
        <v>0</v>
      </c>
      <c r="D60" s="100">
        <f>SUM(C60:C63)</f>
        <v>21400000</v>
      </c>
    </row>
    <row r="61" spans="1:4" ht="15">
      <c r="A61" s="112"/>
      <c r="B61" s="62">
        <v>2011</v>
      </c>
      <c r="C61" s="64">
        <f>AGROINDUSTRIAL!D6</f>
        <v>21400000</v>
      </c>
      <c r="D61" s="101"/>
    </row>
    <row r="62" spans="1:4" ht="15">
      <c r="A62" s="112"/>
      <c r="B62" s="62">
        <v>2012</v>
      </c>
      <c r="C62" s="74">
        <v>0</v>
      </c>
      <c r="D62" s="101"/>
    </row>
    <row r="63" spans="1:4" ht="15">
      <c r="A63" s="112"/>
      <c r="B63" s="62">
        <v>2013</v>
      </c>
      <c r="C63" s="64">
        <v>0</v>
      </c>
      <c r="D63" s="101"/>
    </row>
    <row r="64" spans="1:4" ht="15.75" thickBot="1">
      <c r="A64" s="113"/>
      <c r="B64" s="79">
        <v>2014</v>
      </c>
      <c r="C64" s="88">
        <v>0</v>
      </c>
      <c r="D64" s="102"/>
    </row>
    <row r="65" spans="1:4" ht="15" customHeight="1">
      <c r="A65" s="111" t="s">
        <v>72</v>
      </c>
      <c r="B65" s="67">
        <v>2010</v>
      </c>
      <c r="C65" s="69">
        <v>0</v>
      </c>
      <c r="D65" s="100">
        <f>SUM(C65:C69)</f>
        <v>15000000</v>
      </c>
    </row>
    <row r="66" spans="1:4" ht="15">
      <c r="A66" s="112"/>
      <c r="B66" s="62">
        <v>2011</v>
      </c>
      <c r="C66" s="61">
        <v>0</v>
      </c>
      <c r="D66" s="101"/>
    </row>
    <row r="67" spans="1:4" ht="15">
      <c r="A67" s="112"/>
      <c r="B67" s="62">
        <v>2012</v>
      </c>
      <c r="C67" s="3">
        <v>0</v>
      </c>
      <c r="D67" s="101"/>
    </row>
    <row r="68" spans="1:4" ht="15">
      <c r="A68" s="112"/>
      <c r="B68" s="62">
        <v>2013</v>
      </c>
      <c r="C68" s="64">
        <f>'DISEÑO DE MODAS'!D6</f>
        <v>15000000</v>
      </c>
      <c r="D68" s="101"/>
    </row>
    <row r="69" spans="1:4" ht="15.75" thickBot="1">
      <c r="A69" s="113"/>
      <c r="B69" s="79">
        <v>2014</v>
      </c>
      <c r="C69" s="88">
        <v>0</v>
      </c>
      <c r="D69" s="102"/>
    </row>
    <row r="70" spans="1:4" ht="15" customHeight="1">
      <c r="A70" s="111" t="s">
        <v>133</v>
      </c>
      <c r="B70" s="67">
        <v>2010</v>
      </c>
      <c r="C70" s="71">
        <f>BARRANCABERMEJA!D6</f>
        <v>77996070</v>
      </c>
      <c r="D70" s="100">
        <f>SUM(C70:C74)</f>
        <v>1293397472</v>
      </c>
    </row>
    <row r="71" spans="1:4" ht="15">
      <c r="A71" s="112"/>
      <c r="B71" s="62">
        <v>2011</v>
      </c>
      <c r="C71" s="64">
        <f>BARRANCABERMEJA!D7</f>
        <v>739408322</v>
      </c>
      <c r="D71" s="101"/>
    </row>
    <row r="72" spans="1:4" ht="15">
      <c r="A72" s="112"/>
      <c r="B72" s="62">
        <v>2012</v>
      </c>
      <c r="C72" s="64">
        <f>BARRANCABERMEJA!D11</f>
        <v>279995000</v>
      </c>
      <c r="D72" s="101"/>
    </row>
    <row r="73" spans="1:4" ht="15">
      <c r="A73" s="112"/>
      <c r="B73" s="62">
        <v>2013</v>
      </c>
      <c r="C73" s="64">
        <f>BARRANCABERMEJA!D12</f>
        <v>195998080</v>
      </c>
      <c r="D73" s="101"/>
    </row>
    <row r="74" spans="1:4" ht="15.75" thickBot="1">
      <c r="A74" s="113"/>
      <c r="B74" s="79">
        <v>2014</v>
      </c>
      <c r="C74" s="88">
        <v>0</v>
      </c>
      <c r="D74" s="102"/>
    </row>
    <row r="75" spans="1:4" ht="15" customHeight="1">
      <c r="A75" s="111" t="s">
        <v>132</v>
      </c>
      <c r="B75" s="67">
        <v>2010</v>
      </c>
      <c r="C75" s="71">
        <f>BARRANCABERMEJA!D18</f>
        <v>66036325</v>
      </c>
      <c r="D75" s="100">
        <f>SUM(C75:C79)</f>
        <v>80654645</v>
      </c>
    </row>
    <row r="76" spans="1:4" ht="15">
      <c r="A76" s="112"/>
      <c r="B76" s="62">
        <v>2011</v>
      </c>
      <c r="C76" s="64">
        <f>BARRANCABERMEJA!D19</f>
        <v>14618320</v>
      </c>
      <c r="D76" s="101"/>
    </row>
    <row r="77" spans="1:4" ht="15">
      <c r="A77" s="112"/>
      <c r="B77" s="62">
        <v>2012</v>
      </c>
      <c r="C77" s="3">
        <v>0</v>
      </c>
      <c r="D77" s="101"/>
    </row>
    <row r="78" spans="1:4" ht="15">
      <c r="A78" s="112"/>
      <c r="B78" s="62">
        <v>2013</v>
      </c>
      <c r="C78" s="61">
        <v>0</v>
      </c>
      <c r="D78" s="101"/>
    </row>
    <row r="79" spans="1:4" ht="15.75" thickBot="1">
      <c r="A79" s="113"/>
      <c r="B79" s="79">
        <v>2014</v>
      </c>
      <c r="C79" s="90">
        <v>0</v>
      </c>
      <c r="D79" s="102"/>
    </row>
    <row r="80" spans="1:4" ht="15" customHeight="1">
      <c r="A80" s="111" t="s">
        <v>86</v>
      </c>
      <c r="B80" s="67">
        <v>2010</v>
      </c>
      <c r="C80" s="75">
        <v>0</v>
      </c>
      <c r="D80" s="100">
        <f>SUM(C80:C84)</f>
        <v>32593333</v>
      </c>
    </row>
    <row r="81" spans="1:4" ht="15">
      <c r="A81" s="112"/>
      <c r="B81" s="62">
        <v>2011</v>
      </c>
      <c r="C81" s="61">
        <v>0</v>
      </c>
      <c r="D81" s="101"/>
    </row>
    <row r="82" spans="1:4" ht="15">
      <c r="A82" s="112"/>
      <c r="B82" s="62">
        <v>2012</v>
      </c>
      <c r="C82" s="64">
        <v>0</v>
      </c>
      <c r="D82" s="101"/>
    </row>
    <row r="83" spans="1:4" ht="15">
      <c r="A83" s="112"/>
      <c r="B83" s="62">
        <v>2013</v>
      </c>
      <c r="C83" s="64">
        <f>BARRANCABERMEJA!D25</f>
        <v>32593333</v>
      </c>
      <c r="D83" s="101"/>
    </row>
    <row r="84" spans="1:4" ht="15.75" thickBot="1">
      <c r="A84" s="113"/>
      <c r="B84" s="79">
        <v>2014</v>
      </c>
      <c r="C84" s="88">
        <v>0</v>
      </c>
      <c r="D84" s="102"/>
    </row>
    <row r="85" spans="1:4" ht="15" customHeight="1">
      <c r="A85" s="111" t="s">
        <v>64</v>
      </c>
      <c r="B85" s="67">
        <v>2010</v>
      </c>
      <c r="C85" s="69">
        <v>0</v>
      </c>
      <c r="D85" s="100">
        <f>SUM(C85:C89)</f>
        <v>47032200</v>
      </c>
    </row>
    <row r="86" spans="1:4" ht="15">
      <c r="A86" s="112"/>
      <c r="B86" s="62">
        <v>2011</v>
      </c>
      <c r="C86" s="61">
        <v>0</v>
      </c>
      <c r="D86" s="101"/>
    </row>
    <row r="87" spans="1:4" ht="15">
      <c r="A87" s="112"/>
      <c r="B87" s="62">
        <v>2012</v>
      </c>
      <c r="C87" s="61">
        <v>0</v>
      </c>
      <c r="D87" s="101"/>
    </row>
    <row r="88" spans="1:4" ht="15">
      <c r="A88" s="112"/>
      <c r="B88" s="62">
        <v>2013</v>
      </c>
      <c r="C88" s="64">
        <f>CÚCUTA!D6</f>
        <v>47032200</v>
      </c>
      <c r="D88" s="101"/>
    </row>
    <row r="89" spans="1:4" ht="15.75" thickBot="1">
      <c r="A89" s="113"/>
      <c r="B89" s="79">
        <v>2014</v>
      </c>
      <c r="C89" s="88">
        <v>0</v>
      </c>
      <c r="D89" s="102"/>
    </row>
    <row r="90" spans="1:4" ht="15" customHeight="1">
      <c r="A90" s="111" t="s">
        <v>88</v>
      </c>
      <c r="B90" s="67">
        <v>2010</v>
      </c>
      <c r="C90" s="69">
        <v>0</v>
      </c>
      <c r="D90" s="100">
        <f>SUM(C90:C94)</f>
        <v>233980666</v>
      </c>
    </row>
    <row r="91" spans="1:4" ht="15">
      <c r="A91" s="112"/>
      <c r="B91" s="62">
        <v>2011</v>
      </c>
      <c r="C91" s="61">
        <v>0</v>
      </c>
      <c r="D91" s="101"/>
    </row>
    <row r="92" spans="1:4" ht="15">
      <c r="A92" s="112"/>
      <c r="B92" s="62">
        <v>2012</v>
      </c>
      <c r="C92" s="61">
        <v>0</v>
      </c>
      <c r="D92" s="101"/>
    </row>
    <row r="93" spans="1:4" ht="15">
      <c r="A93" s="112"/>
      <c r="B93" s="62">
        <v>2013</v>
      </c>
      <c r="C93" s="64">
        <f>CÚCUTA!D13</f>
        <v>233980666</v>
      </c>
      <c r="D93" s="101"/>
    </row>
    <row r="94" spans="1:4" ht="15.75" thickBot="1">
      <c r="A94" s="113"/>
      <c r="B94" s="79">
        <v>2014</v>
      </c>
      <c r="C94" s="88">
        <v>0</v>
      </c>
      <c r="D94" s="102"/>
    </row>
    <row r="95" spans="1:4" ht="15">
      <c r="A95" s="103" t="s">
        <v>90</v>
      </c>
      <c r="B95" s="67">
        <v>2010</v>
      </c>
      <c r="C95" s="69">
        <v>0</v>
      </c>
      <c r="D95" s="100">
        <f>SUM(C95:C99)</f>
        <v>35043681</v>
      </c>
    </row>
    <row r="96" spans="1:4" ht="15">
      <c r="A96" s="104"/>
      <c r="B96" s="62">
        <v>2011</v>
      </c>
      <c r="C96" s="61">
        <v>0</v>
      </c>
      <c r="D96" s="107"/>
    </row>
    <row r="97" spans="1:4" ht="15">
      <c r="A97" s="104"/>
      <c r="B97" s="62">
        <v>2012</v>
      </c>
      <c r="C97" s="61">
        <v>0</v>
      </c>
      <c r="D97" s="107"/>
    </row>
    <row r="98" spans="1:4" ht="15">
      <c r="A98" s="105"/>
      <c r="B98" s="62">
        <v>2013</v>
      </c>
      <c r="C98" s="64">
        <f>CÚCUTA!D18</f>
        <v>35043681</v>
      </c>
      <c r="D98" s="107"/>
    </row>
    <row r="99" spans="1:4" ht="15.75" thickBot="1">
      <c r="A99" s="106"/>
      <c r="B99" s="80">
        <v>2014</v>
      </c>
      <c r="C99" s="93">
        <v>0</v>
      </c>
      <c r="D99" s="108"/>
    </row>
    <row r="100" spans="1:4" ht="15">
      <c r="A100" s="103" t="s">
        <v>162</v>
      </c>
      <c r="B100" s="67">
        <v>2010</v>
      </c>
      <c r="C100" s="69">
        <v>0</v>
      </c>
      <c r="D100" s="100">
        <f>SUM(C100:C104)</f>
        <v>8967889</v>
      </c>
    </row>
    <row r="101" spans="1:4" ht="15">
      <c r="A101" s="104"/>
      <c r="B101" s="62">
        <v>2011</v>
      </c>
      <c r="C101" s="61">
        <v>0</v>
      </c>
      <c r="D101" s="107"/>
    </row>
    <row r="102" spans="1:4" ht="15">
      <c r="A102" s="104"/>
      <c r="B102" s="62">
        <v>2012</v>
      </c>
      <c r="C102" s="61">
        <v>0</v>
      </c>
      <c r="D102" s="107"/>
    </row>
    <row r="103" spans="1:4" ht="15">
      <c r="A103" s="105"/>
      <c r="B103" s="62">
        <v>2013</v>
      </c>
      <c r="C103" s="64">
        <v>0</v>
      </c>
      <c r="D103" s="107"/>
    </row>
    <row r="104" spans="1:4" ht="15.75" thickBot="1">
      <c r="A104" s="106"/>
      <c r="B104" s="80">
        <v>2014</v>
      </c>
      <c r="C104" s="93">
        <f>CÚCUTA!D24</f>
        <v>8967889</v>
      </c>
      <c r="D104" s="108"/>
    </row>
    <row r="105" spans="1:4" ht="15">
      <c r="A105" s="91"/>
      <c r="B105" s="92"/>
      <c r="C105" s="74"/>
      <c r="D105" s="92"/>
    </row>
    <row r="108" spans="1:4" ht="15">
      <c r="A108" s="109" t="s">
        <v>137</v>
      </c>
      <c r="B108" s="109" t="s">
        <v>134</v>
      </c>
      <c r="C108" s="109" t="s">
        <v>135</v>
      </c>
      <c r="D108" s="109" t="s">
        <v>136</v>
      </c>
    </row>
    <row r="109" spans="1:4" ht="15.75" thickBot="1">
      <c r="A109" s="110"/>
      <c r="B109" s="110"/>
      <c r="C109" s="110"/>
      <c r="D109" s="110"/>
    </row>
    <row r="110" spans="1:4" ht="15" customHeight="1">
      <c r="A110" s="111" t="s">
        <v>57</v>
      </c>
      <c r="B110" s="67">
        <v>2010</v>
      </c>
      <c r="C110" s="71">
        <f>REGIONALES!D6</f>
        <v>73005875</v>
      </c>
      <c r="D110" s="114">
        <f>SUM(C110:C114)</f>
        <v>73005875</v>
      </c>
    </row>
    <row r="111" spans="1:4" ht="15">
      <c r="A111" s="112"/>
      <c r="B111" s="62">
        <v>2011</v>
      </c>
      <c r="C111" s="61">
        <v>0</v>
      </c>
      <c r="D111" s="115"/>
    </row>
    <row r="112" spans="1:4" ht="15">
      <c r="A112" s="112"/>
      <c r="B112" s="62">
        <v>2012</v>
      </c>
      <c r="C112" s="61">
        <v>0</v>
      </c>
      <c r="D112" s="115"/>
    </row>
    <row r="113" spans="1:4" ht="15">
      <c r="A113" s="112"/>
      <c r="B113" s="62">
        <v>2013</v>
      </c>
      <c r="C113" s="61">
        <v>0</v>
      </c>
      <c r="D113" s="115"/>
    </row>
    <row r="114" spans="1:4" ht="15.75" thickBot="1">
      <c r="A114" s="113"/>
      <c r="B114" s="79">
        <v>2014</v>
      </c>
      <c r="C114" s="89">
        <v>0</v>
      </c>
      <c r="D114" s="116"/>
    </row>
    <row r="115" spans="1:4" ht="15" customHeight="1">
      <c r="A115" s="111" t="s">
        <v>58</v>
      </c>
      <c r="B115" s="67">
        <v>2010</v>
      </c>
      <c r="C115" s="71">
        <f>REGIONALES!D13</f>
        <v>13438600</v>
      </c>
      <c r="D115" s="114">
        <f>SUM(C115:C119)</f>
        <v>141438600</v>
      </c>
    </row>
    <row r="116" spans="1:4" ht="15">
      <c r="A116" s="112"/>
      <c r="B116" s="62">
        <v>2011</v>
      </c>
      <c r="C116" s="61">
        <v>0</v>
      </c>
      <c r="D116" s="115"/>
    </row>
    <row r="117" spans="1:4" ht="15">
      <c r="A117" s="112"/>
      <c r="B117" s="62">
        <v>2012</v>
      </c>
      <c r="C117" s="61">
        <v>0</v>
      </c>
      <c r="D117" s="115"/>
    </row>
    <row r="118" spans="1:4" ht="15">
      <c r="A118" s="112"/>
      <c r="B118" s="62">
        <v>2013</v>
      </c>
      <c r="C118" s="64">
        <f>REGIONALES!D14</f>
        <v>128000000</v>
      </c>
      <c r="D118" s="115"/>
    </row>
    <row r="119" spans="1:4" ht="15.75" thickBot="1">
      <c r="A119" s="113"/>
      <c r="B119" s="79">
        <v>2014</v>
      </c>
      <c r="C119" s="88">
        <v>0</v>
      </c>
      <c r="D119" s="116"/>
    </row>
    <row r="120" spans="1:4" ht="15" customHeight="1">
      <c r="A120" s="111" t="s">
        <v>47</v>
      </c>
      <c r="B120" s="67">
        <v>2010</v>
      </c>
      <c r="C120" s="71">
        <f>INVESTIGACIONES!D6</f>
        <v>85307678</v>
      </c>
      <c r="D120" s="114">
        <f>SUM(C120:C123)</f>
        <v>821237089</v>
      </c>
    </row>
    <row r="121" spans="1:4" ht="15">
      <c r="A121" s="112"/>
      <c r="B121" s="62">
        <v>2011</v>
      </c>
      <c r="C121" s="64">
        <f>INVESTIGACIONES!D12</f>
        <v>105619392</v>
      </c>
      <c r="D121" s="115"/>
    </row>
    <row r="122" spans="1:4" ht="15">
      <c r="A122" s="112"/>
      <c r="B122" s="62">
        <v>2012</v>
      </c>
      <c r="C122" s="64">
        <f>INVESTIGACIONES!D19</f>
        <v>116017882</v>
      </c>
      <c r="D122" s="115"/>
    </row>
    <row r="123" spans="1:4" ht="15.75" thickBot="1">
      <c r="A123" s="113"/>
      <c r="B123" s="70">
        <v>2013</v>
      </c>
      <c r="C123" s="72">
        <f>INVESTIGACIONES!D25</f>
        <v>514292137</v>
      </c>
      <c r="D123" s="116"/>
    </row>
    <row r="124" spans="1:4" ht="15" customHeight="1">
      <c r="A124" s="111" t="s">
        <v>51</v>
      </c>
      <c r="B124" s="67">
        <v>2010</v>
      </c>
      <c r="C124" s="71">
        <f>'INFRAESTRUCTURA F Y TECN.'!D6</f>
        <v>2570479450</v>
      </c>
      <c r="D124" s="114">
        <f>SUM(C124:C128)</f>
        <v>32925064516</v>
      </c>
    </row>
    <row r="125" spans="1:4" ht="15">
      <c r="A125" s="112"/>
      <c r="B125" s="62">
        <v>2011</v>
      </c>
      <c r="C125" s="64">
        <f>'INFRAESTRUCTURA F Y TECN.'!D9</f>
        <v>3191139441</v>
      </c>
      <c r="D125" s="115"/>
    </row>
    <row r="126" spans="1:4" ht="15">
      <c r="A126" s="112"/>
      <c r="B126" s="62">
        <v>2012</v>
      </c>
      <c r="C126" s="64">
        <f>'INFRAESTRUCTURA F Y TECN.'!D15</f>
        <v>22494936144</v>
      </c>
      <c r="D126" s="115"/>
    </row>
    <row r="127" spans="1:4" ht="15">
      <c r="A127" s="112"/>
      <c r="B127" s="62">
        <v>2013</v>
      </c>
      <c r="C127" s="64">
        <f>'INFRAESTRUCTURA F Y TECN.'!D18</f>
        <v>2094418676</v>
      </c>
      <c r="D127" s="115"/>
    </row>
    <row r="128" spans="1:4" ht="15.75" thickBot="1">
      <c r="A128" s="113"/>
      <c r="B128" s="79">
        <v>2014</v>
      </c>
      <c r="C128" s="88">
        <f>'INFRAESTRUCTURA F Y TECN.'!D22</f>
        <v>2574090805</v>
      </c>
      <c r="D128" s="116"/>
    </row>
    <row r="129" spans="1:4" ht="15">
      <c r="A129" s="111" t="s">
        <v>37</v>
      </c>
      <c r="B129" s="67">
        <v>2010</v>
      </c>
      <c r="C129" s="69">
        <v>0</v>
      </c>
      <c r="D129" s="114">
        <f>SUM(C129:C132)</f>
        <v>3254927337</v>
      </c>
    </row>
    <row r="130" spans="1:4" ht="15">
      <c r="A130" s="112"/>
      <c r="B130" s="62">
        <v>2011</v>
      </c>
      <c r="C130" s="61">
        <v>0</v>
      </c>
      <c r="D130" s="115"/>
    </row>
    <row r="131" spans="1:4" ht="15">
      <c r="A131" s="112"/>
      <c r="B131" s="62">
        <v>2012</v>
      </c>
      <c r="C131" s="64">
        <f>'APORTES DPTO'!D6</f>
        <v>1765998794</v>
      </c>
      <c r="D131" s="115"/>
    </row>
    <row r="132" spans="1:4" ht="15.75" thickBot="1">
      <c r="A132" s="113"/>
      <c r="B132" s="70">
        <v>2013</v>
      </c>
      <c r="C132" s="72">
        <f>'APORTES DPTO'!D8</f>
        <v>1488928543</v>
      </c>
      <c r="D132" s="116"/>
    </row>
  </sheetData>
  <sheetProtection/>
  <mergeCells count="59">
    <mergeCell ref="A40:A44"/>
    <mergeCell ref="A30:A34"/>
    <mergeCell ref="D30:D34"/>
    <mergeCell ref="A35:A39"/>
    <mergeCell ref="D35:D39"/>
    <mergeCell ref="A10:A14"/>
    <mergeCell ref="D10:D14"/>
    <mergeCell ref="A124:A128"/>
    <mergeCell ref="D124:D128"/>
    <mergeCell ref="A115:A119"/>
    <mergeCell ref="D115:D119"/>
    <mergeCell ref="A110:A114"/>
    <mergeCell ref="D110:D114"/>
    <mergeCell ref="A108:A109"/>
    <mergeCell ref="A55:A59"/>
    <mergeCell ref="B108:B109"/>
    <mergeCell ref="C108:C109"/>
    <mergeCell ref="D108:D109"/>
    <mergeCell ref="A120:A123"/>
    <mergeCell ref="A80:A84"/>
    <mergeCell ref="A90:A94"/>
    <mergeCell ref="D70:D74"/>
    <mergeCell ref="D75:D79"/>
    <mergeCell ref="A129:A132"/>
    <mergeCell ref="D120:D123"/>
    <mergeCell ref="D129:D132"/>
    <mergeCell ref="A1:D1"/>
    <mergeCell ref="A15:A19"/>
    <mergeCell ref="D15:D19"/>
    <mergeCell ref="A50:A54"/>
    <mergeCell ref="D50:D54"/>
    <mergeCell ref="A95:A99"/>
    <mergeCell ref="A3:A4"/>
    <mergeCell ref="B3:B4"/>
    <mergeCell ref="A5:A9"/>
    <mergeCell ref="A20:A24"/>
    <mergeCell ref="A85:A89"/>
    <mergeCell ref="A60:A64"/>
    <mergeCell ref="A65:A69"/>
    <mergeCell ref="A70:A74"/>
    <mergeCell ref="A75:A79"/>
    <mergeCell ref="A45:A49"/>
    <mergeCell ref="A25:A29"/>
    <mergeCell ref="C3:C4"/>
    <mergeCell ref="D3:D4"/>
    <mergeCell ref="D5:D9"/>
    <mergeCell ref="D55:D59"/>
    <mergeCell ref="D60:D64"/>
    <mergeCell ref="D65:D69"/>
    <mergeCell ref="D20:D24"/>
    <mergeCell ref="D45:D49"/>
    <mergeCell ref="D25:D29"/>
    <mergeCell ref="D40:D44"/>
    <mergeCell ref="D80:D84"/>
    <mergeCell ref="D90:D94"/>
    <mergeCell ref="D85:D89"/>
    <mergeCell ref="A100:A104"/>
    <mergeCell ref="D100:D104"/>
    <mergeCell ref="D95:D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  <rowBreaks count="2" manualBreakCount="2">
    <brk id="44" max="255" man="1"/>
    <brk id="8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zoomScale="80" zoomScaleNormal="80" zoomScalePageLayoutView="0" workbookViewId="0" topLeftCell="A1">
      <selection activeCell="A2" sqref="A2:D2"/>
    </sheetView>
  </sheetViews>
  <sheetFormatPr defaultColWidth="11.421875" defaultRowHeight="15"/>
  <cols>
    <col min="1" max="1" width="9.7109375" style="0" customWidth="1"/>
    <col min="2" max="2" width="80.7109375" style="0" customWidth="1"/>
    <col min="3" max="3" width="18.7109375" style="0" customWidth="1"/>
    <col min="4" max="4" width="22.7109375" style="0" customWidth="1"/>
  </cols>
  <sheetData>
    <row r="1" spans="1:4" ht="24" customHeight="1">
      <c r="A1" s="125" t="s">
        <v>149</v>
      </c>
      <c r="B1" s="125"/>
      <c r="C1" s="125"/>
      <c r="D1" s="125"/>
    </row>
    <row r="2" spans="1:4" ht="24" customHeight="1">
      <c r="A2" s="125" t="s">
        <v>55</v>
      </c>
      <c r="B2" s="125"/>
      <c r="C2" s="125"/>
      <c r="D2" s="125"/>
    </row>
    <row r="3" spans="1:4" ht="24" customHeight="1">
      <c r="A3" s="1"/>
      <c r="B3" s="1"/>
      <c r="C3" s="1"/>
      <c r="D3" s="1"/>
    </row>
    <row r="4" spans="1:4" ht="42" customHeight="1">
      <c r="A4" s="134" t="s">
        <v>46</v>
      </c>
      <c r="B4" s="135"/>
      <c r="C4" s="135"/>
      <c r="D4" s="136"/>
    </row>
    <row r="5" spans="1:4" ht="42" customHeight="1">
      <c r="A5" s="4" t="s">
        <v>0</v>
      </c>
      <c r="B5" s="4" t="s">
        <v>1</v>
      </c>
      <c r="C5" s="4" t="s">
        <v>6</v>
      </c>
      <c r="D5" s="4" t="s">
        <v>2</v>
      </c>
    </row>
    <row r="6" spans="1:4" ht="34.5" customHeight="1">
      <c r="A6" s="29">
        <v>2012</v>
      </c>
      <c r="B6" s="17" t="s">
        <v>111</v>
      </c>
      <c r="C6" s="30">
        <v>29647605</v>
      </c>
      <c r="D6" s="30">
        <f>SUM(C6)</f>
        <v>29647605</v>
      </c>
    </row>
    <row r="7" spans="1:4" ht="39" customHeight="1">
      <c r="A7" s="126" t="s">
        <v>50</v>
      </c>
      <c r="B7" s="143"/>
      <c r="C7" s="133"/>
      <c r="D7" s="35">
        <f>D6</f>
        <v>29647605</v>
      </c>
    </row>
  </sheetData>
  <sheetProtection/>
  <mergeCells count="4">
    <mergeCell ref="A4:D4"/>
    <mergeCell ref="A7:C7"/>
    <mergeCell ref="A1:D1"/>
    <mergeCell ref="A2:D2"/>
  </mergeCells>
  <printOptions horizontalCentered="1" verticalCentered="1"/>
  <pageMargins left="0.7086614173228347" right="0.7086614173228347" top="0.7480314960629921" bottom="0.7480314960629921" header="1.299212598425197" footer="0.9055118110236221"/>
  <pageSetup horizontalDpi="600" verticalDpi="600" orientation="portrait" scale="68" r:id="rId1"/>
  <headerFooter>
    <oddHeader>&amp;C&amp;"Times New Roman,Negrita"&amp;12UNIDADES TECNOLÓGICAS DE SANTANDER 
INVERSIÓN 2010 - 2012</oddHeader>
    <oddFooter>&amp;C&amp;"Times New Roman,Negrita"&amp;12OFICINA ASESORA DE PLANEACIÓN 
DICIEMBRE DE 2012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="80" zoomScaleNormal="80" zoomScalePageLayoutView="0" workbookViewId="0" topLeftCell="A1">
      <selection activeCell="B6" sqref="B6:B7"/>
    </sheetView>
  </sheetViews>
  <sheetFormatPr defaultColWidth="11.421875" defaultRowHeight="15"/>
  <cols>
    <col min="1" max="1" width="9.7109375" style="0" customWidth="1"/>
    <col min="2" max="2" width="80.7109375" style="0" customWidth="1"/>
    <col min="3" max="3" width="18.7109375" style="0" customWidth="1"/>
    <col min="4" max="4" width="22.7109375" style="0" customWidth="1"/>
  </cols>
  <sheetData>
    <row r="1" spans="1:4" ht="24" customHeight="1">
      <c r="A1" s="125" t="s">
        <v>149</v>
      </c>
      <c r="B1" s="125"/>
      <c r="C1" s="125"/>
      <c r="D1" s="125"/>
    </row>
    <row r="2" spans="1:4" ht="24" customHeight="1">
      <c r="A2" s="125" t="s">
        <v>55</v>
      </c>
      <c r="B2" s="125"/>
      <c r="C2" s="125"/>
      <c r="D2" s="125"/>
    </row>
    <row r="3" spans="1:4" ht="24" customHeight="1">
      <c r="A3" s="1"/>
      <c r="B3" s="1"/>
      <c r="C3" s="1"/>
      <c r="D3" s="1"/>
    </row>
    <row r="4" spans="1:4" ht="42" customHeight="1">
      <c r="A4" s="134" t="s">
        <v>46</v>
      </c>
      <c r="B4" s="135"/>
      <c r="C4" s="135"/>
      <c r="D4" s="136"/>
    </row>
    <row r="5" spans="1:4" ht="42" customHeight="1">
      <c r="A5" s="4" t="s">
        <v>0</v>
      </c>
      <c r="B5" s="4" t="s">
        <v>1</v>
      </c>
      <c r="C5" s="4" t="s">
        <v>6</v>
      </c>
      <c r="D5" s="4" t="s">
        <v>2</v>
      </c>
    </row>
    <row r="6" spans="1:4" ht="67.5" customHeight="1">
      <c r="A6" s="151">
        <v>2014</v>
      </c>
      <c r="B6" s="178" t="s">
        <v>151</v>
      </c>
      <c r="C6" s="81">
        <f>138574800-44939319</f>
        <v>93635481</v>
      </c>
      <c r="D6" s="122">
        <f>SUM(C6:C7)</f>
        <v>170691260</v>
      </c>
    </row>
    <row r="7" spans="1:4" ht="67.5" customHeight="1">
      <c r="A7" s="151"/>
      <c r="B7" s="178" t="s">
        <v>153</v>
      </c>
      <c r="C7" s="81">
        <f>112060051-35004272</f>
        <v>77055779</v>
      </c>
      <c r="D7" s="124"/>
    </row>
    <row r="8" spans="1:4" ht="39" customHeight="1">
      <c r="A8" s="150" t="s">
        <v>152</v>
      </c>
      <c r="B8" s="150"/>
      <c r="C8" s="150"/>
      <c r="D8" s="35">
        <f>D6</f>
        <v>170691260</v>
      </c>
    </row>
  </sheetData>
  <sheetProtection/>
  <mergeCells count="6">
    <mergeCell ref="A1:D1"/>
    <mergeCell ref="A2:D2"/>
    <mergeCell ref="A4:D4"/>
    <mergeCell ref="A8:C8"/>
    <mergeCell ref="A6:A7"/>
    <mergeCell ref="D6:D7"/>
  </mergeCells>
  <printOptions horizontalCentered="1" verticalCentered="1"/>
  <pageMargins left="0.7086614173228347" right="0.7086614173228347" top="0.7480314960629921" bottom="0.7480314960629921" header="1.299212598425197" footer="0.9055118110236221"/>
  <pageSetup horizontalDpi="600" verticalDpi="600" orientation="portrait" scale="68" r:id="rId1"/>
  <headerFooter>
    <oddHeader>&amp;C&amp;"Times New Roman,Negrita"&amp;12UNIDADES TECNOLÓGICAS DE SANTANDER 
INVERSIÓN 2010 - 2012</oddHeader>
    <oddFooter>&amp;C&amp;"Times New Roman,Negrita"&amp;12OFICINA ASESORA DE PLANEACIÓN 
DICIEMBRE DE 2012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="80" zoomScaleNormal="80" zoomScalePageLayoutView="0" workbookViewId="0" topLeftCell="A1">
      <selection activeCell="A2" sqref="A2:D2"/>
    </sheetView>
  </sheetViews>
  <sheetFormatPr defaultColWidth="11.421875" defaultRowHeight="15"/>
  <cols>
    <col min="1" max="1" width="9.7109375" style="0" customWidth="1"/>
    <col min="2" max="2" width="80.7109375" style="0" customWidth="1"/>
    <col min="3" max="3" width="18.7109375" style="0" customWidth="1"/>
    <col min="4" max="4" width="22.7109375" style="0" customWidth="1"/>
  </cols>
  <sheetData>
    <row r="1" spans="1:4" ht="24" customHeight="1">
      <c r="A1" s="125" t="s">
        <v>149</v>
      </c>
      <c r="B1" s="125"/>
      <c r="C1" s="125"/>
      <c r="D1" s="125"/>
    </row>
    <row r="2" spans="1:4" ht="24" customHeight="1">
      <c r="A2" s="125" t="s">
        <v>55</v>
      </c>
      <c r="B2" s="125"/>
      <c r="C2" s="125"/>
      <c r="D2" s="125"/>
    </row>
    <row r="3" spans="1:4" ht="24" customHeight="1">
      <c r="A3" s="1"/>
      <c r="B3" s="1"/>
      <c r="C3" s="1"/>
      <c r="D3" s="1"/>
    </row>
    <row r="4" spans="1:4" ht="42" customHeight="1">
      <c r="A4" s="134" t="s">
        <v>48</v>
      </c>
      <c r="B4" s="135"/>
      <c r="C4" s="135"/>
      <c r="D4" s="136"/>
    </row>
    <row r="5" spans="1:4" ht="42" customHeight="1">
      <c r="A5" s="4" t="s">
        <v>0</v>
      </c>
      <c r="B5" s="4" t="s">
        <v>1</v>
      </c>
      <c r="C5" s="4" t="s">
        <v>6</v>
      </c>
      <c r="D5" s="4" t="s">
        <v>2</v>
      </c>
    </row>
    <row r="6" spans="1:4" ht="41.25" customHeight="1">
      <c r="A6" s="14">
        <v>2012</v>
      </c>
      <c r="B6" s="5" t="s">
        <v>32</v>
      </c>
      <c r="C6" s="6">
        <v>74763004</v>
      </c>
      <c r="D6" s="6">
        <v>74763004</v>
      </c>
    </row>
    <row r="7" spans="1:4" ht="39" customHeight="1">
      <c r="A7" s="152" t="s">
        <v>50</v>
      </c>
      <c r="B7" s="153"/>
      <c r="C7" s="154"/>
      <c r="D7" s="7">
        <f>D6</f>
        <v>74763004</v>
      </c>
    </row>
  </sheetData>
  <sheetProtection/>
  <mergeCells count="4">
    <mergeCell ref="A4:D4"/>
    <mergeCell ref="A7:C7"/>
    <mergeCell ref="A1:D1"/>
    <mergeCell ref="A2:D2"/>
  </mergeCells>
  <printOptions horizontalCentered="1"/>
  <pageMargins left="0.7086614173228347" right="0.7086614173228347" top="1.3779527559055118" bottom="0.7480314960629921" header="0" footer="0"/>
  <pageSetup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"/>
  <sheetViews>
    <sheetView zoomScale="80" zoomScaleNormal="80" zoomScalePageLayoutView="0" workbookViewId="0" topLeftCell="A1">
      <selection activeCell="A2" sqref="A2:D2"/>
    </sheetView>
  </sheetViews>
  <sheetFormatPr defaultColWidth="11.421875" defaultRowHeight="15"/>
  <cols>
    <col min="1" max="1" width="9.7109375" style="0" customWidth="1"/>
    <col min="2" max="2" width="80.7109375" style="0" customWidth="1"/>
    <col min="3" max="3" width="18.7109375" style="0" customWidth="1"/>
    <col min="4" max="4" width="22.7109375" style="0" customWidth="1"/>
  </cols>
  <sheetData>
    <row r="1" spans="1:4" ht="24" customHeight="1">
      <c r="A1" s="125" t="s">
        <v>149</v>
      </c>
      <c r="B1" s="125"/>
      <c r="C1" s="125"/>
      <c r="D1" s="125"/>
    </row>
    <row r="2" spans="1:4" ht="24" customHeight="1">
      <c r="A2" s="125" t="s">
        <v>55</v>
      </c>
      <c r="B2" s="125"/>
      <c r="C2" s="125"/>
      <c r="D2" s="125"/>
    </row>
    <row r="3" spans="1:4" ht="24" customHeight="1">
      <c r="A3" s="1"/>
      <c r="B3" s="1"/>
      <c r="C3" s="1"/>
      <c r="D3" s="1"/>
    </row>
    <row r="4" spans="1:4" ht="42" customHeight="1">
      <c r="A4" s="134" t="s">
        <v>49</v>
      </c>
      <c r="B4" s="135"/>
      <c r="C4" s="135"/>
      <c r="D4" s="136"/>
    </row>
    <row r="5" spans="1:4" ht="42" customHeight="1">
      <c r="A5" s="4" t="s">
        <v>0</v>
      </c>
      <c r="B5" s="45" t="s">
        <v>1</v>
      </c>
      <c r="C5" s="4" t="s">
        <v>6</v>
      </c>
      <c r="D5" s="4" t="s">
        <v>2</v>
      </c>
    </row>
    <row r="6" spans="1:4" ht="53.25" customHeight="1">
      <c r="A6" s="43">
        <v>2011</v>
      </c>
      <c r="B6" s="52" t="s">
        <v>92</v>
      </c>
      <c r="C6" s="51">
        <v>21400000</v>
      </c>
      <c r="D6" s="31">
        <f>SUM(C6)</f>
        <v>21400000</v>
      </c>
    </row>
    <row r="7" spans="1:4" ht="39" customHeight="1">
      <c r="A7" s="126" t="s">
        <v>160</v>
      </c>
      <c r="B7" s="127"/>
      <c r="C7" s="133"/>
      <c r="D7" s="35">
        <f>SUM(D6:D6)</f>
        <v>21400000</v>
      </c>
    </row>
  </sheetData>
  <sheetProtection/>
  <mergeCells count="4">
    <mergeCell ref="A4:D4"/>
    <mergeCell ref="A7:C7"/>
    <mergeCell ref="A1:D1"/>
    <mergeCell ref="A2:D2"/>
  </mergeCells>
  <printOptions horizontalCentered="1"/>
  <pageMargins left="0.7086614173228347" right="0.7086614173228347" top="2.125984251968504" bottom="0.7480314960629921" header="1.1023622047244095" footer="0.7086614173228347"/>
  <pageSetup horizontalDpi="600" verticalDpi="600" orientation="portrait" scale="68" r:id="rId1"/>
  <headerFooter>
    <oddHeader>&amp;C&amp;"Times New Roman,Negrita"&amp;12UNIDADES TECNOLÓGICAS DE SANTANDER
INVERSIÓN 2010 - 2012</oddHeader>
    <oddFooter>&amp;C&amp;"Times New Roman,Negrita"&amp;12OFICINA ASESORA DE PLANEACIÓN 
DICIEMBRE DE 2012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7"/>
  <sheetViews>
    <sheetView zoomScale="80" zoomScaleNormal="80" zoomScalePageLayoutView="0" workbookViewId="0" topLeftCell="A1">
      <selection activeCell="A2" sqref="A2:D2"/>
    </sheetView>
  </sheetViews>
  <sheetFormatPr defaultColWidth="11.421875" defaultRowHeight="15"/>
  <cols>
    <col min="1" max="1" width="9.7109375" style="0" customWidth="1"/>
    <col min="2" max="2" width="80.7109375" style="0" customWidth="1"/>
    <col min="3" max="3" width="18.7109375" style="0" customWidth="1"/>
    <col min="4" max="4" width="22.7109375" style="0" customWidth="1"/>
  </cols>
  <sheetData>
    <row r="1" spans="1:4" ht="24" customHeight="1">
      <c r="A1" s="125" t="s">
        <v>149</v>
      </c>
      <c r="B1" s="125"/>
      <c r="C1" s="125"/>
      <c r="D1" s="125"/>
    </row>
    <row r="2" spans="1:4" ht="24" customHeight="1">
      <c r="A2" s="125" t="s">
        <v>55</v>
      </c>
      <c r="B2" s="125"/>
      <c r="C2" s="125"/>
      <c r="D2" s="125"/>
    </row>
    <row r="3" spans="1:4" ht="24" customHeight="1">
      <c r="A3" s="1"/>
      <c r="B3" s="1"/>
      <c r="C3" s="1"/>
      <c r="D3" s="1"/>
    </row>
    <row r="4" spans="1:4" ht="42" customHeight="1">
      <c r="A4" s="134" t="s">
        <v>72</v>
      </c>
      <c r="B4" s="135"/>
      <c r="C4" s="135"/>
      <c r="D4" s="136"/>
    </row>
    <row r="5" spans="1:4" ht="42" customHeight="1">
      <c r="A5" s="4" t="s">
        <v>0</v>
      </c>
      <c r="B5" s="4" t="s">
        <v>1</v>
      </c>
      <c r="C5" s="4" t="s">
        <v>6</v>
      </c>
      <c r="D5" s="4" t="s">
        <v>2</v>
      </c>
    </row>
    <row r="6" spans="1:4" ht="58.5">
      <c r="A6" s="29">
        <v>2013</v>
      </c>
      <c r="B6" s="5" t="s">
        <v>112</v>
      </c>
      <c r="C6" s="30">
        <v>15000000</v>
      </c>
      <c r="D6" s="30">
        <f>SUM(C6)</f>
        <v>15000000</v>
      </c>
    </row>
    <row r="7" spans="1:4" ht="39" customHeight="1">
      <c r="A7" s="126" t="s">
        <v>61</v>
      </c>
      <c r="B7" s="143"/>
      <c r="C7" s="133"/>
      <c r="D7" s="35">
        <f>D6</f>
        <v>15000000</v>
      </c>
    </row>
  </sheetData>
  <sheetProtection/>
  <mergeCells count="4">
    <mergeCell ref="A4:D4"/>
    <mergeCell ref="A7:C7"/>
    <mergeCell ref="A1:D1"/>
    <mergeCell ref="A2:D2"/>
  </mergeCells>
  <printOptions horizontalCentered="1" verticalCentered="1"/>
  <pageMargins left="0.7086614173228347" right="0.7086614173228347" top="0.7480314960629921" bottom="0.7480314960629921" header="1.299212598425197" footer="0.7086614173228347"/>
  <pageSetup horizontalDpi="600" verticalDpi="600" orientation="portrait" scale="66" r:id="rId1"/>
  <headerFooter>
    <oddHeader>&amp;C&amp;"Times New Roman,Negrita"&amp;12UNIDADES TECNOLÓGICAS DE SANTANDER
INVERSIÓN 2010 - 2012</oddHeader>
    <oddFooter>&amp;C&amp;"Times New Roman,Negrita"&amp;12OFICINA ASESORA DE PLANEACIÓN 
DICIEMBRE DE 2012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5"/>
  <sheetViews>
    <sheetView zoomScale="80" zoomScaleNormal="80" zoomScaleSheetLayoutView="70" zoomScalePageLayoutView="0" workbookViewId="0" topLeftCell="A1">
      <selection activeCell="A2" sqref="A2:D2"/>
    </sheetView>
  </sheetViews>
  <sheetFormatPr defaultColWidth="11.421875" defaultRowHeight="15"/>
  <cols>
    <col min="1" max="1" width="9.7109375" style="0" customWidth="1"/>
    <col min="2" max="2" width="80.7109375" style="0" customWidth="1"/>
    <col min="3" max="3" width="18.7109375" style="0" customWidth="1"/>
    <col min="4" max="4" width="22.7109375" style="0" customWidth="1"/>
  </cols>
  <sheetData>
    <row r="1" spans="1:4" ht="24" customHeight="1">
      <c r="A1" s="125" t="s">
        <v>149</v>
      </c>
      <c r="B1" s="125"/>
      <c r="C1" s="125"/>
      <c r="D1" s="125"/>
    </row>
    <row r="2" spans="1:4" ht="24" customHeight="1">
      <c r="A2" s="125" t="s">
        <v>55</v>
      </c>
      <c r="B2" s="125"/>
      <c r="C2" s="125"/>
      <c r="D2" s="125"/>
    </row>
    <row r="3" spans="1:4" ht="24" customHeight="1">
      <c r="A3" s="1"/>
      <c r="B3" s="1"/>
      <c r="C3" s="1"/>
      <c r="D3" s="1"/>
    </row>
    <row r="4" spans="1:4" ht="42" customHeight="1">
      <c r="A4" s="129" t="s">
        <v>47</v>
      </c>
      <c r="B4" s="129"/>
      <c r="C4" s="129"/>
      <c r="D4" s="129"/>
    </row>
    <row r="5" spans="1:4" ht="42" customHeight="1">
      <c r="A5" s="4" t="s">
        <v>0</v>
      </c>
      <c r="B5" s="45" t="s">
        <v>1</v>
      </c>
      <c r="C5" s="4" t="s">
        <v>6</v>
      </c>
      <c r="D5" s="4" t="s">
        <v>2</v>
      </c>
    </row>
    <row r="6" spans="1:4" ht="97.5">
      <c r="A6" s="162">
        <v>2010</v>
      </c>
      <c r="B6" s="52" t="s">
        <v>113</v>
      </c>
      <c r="C6" s="44">
        <v>930276</v>
      </c>
      <c r="D6" s="163">
        <f>SUM(C6:C11)</f>
        <v>85307678</v>
      </c>
    </row>
    <row r="7" spans="1:4" ht="47.25" customHeight="1">
      <c r="A7" s="162"/>
      <c r="B7" s="52" t="s">
        <v>11</v>
      </c>
      <c r="C7" s="44">
        <v>10115000</v>
      </c>
      <c r="D7" s="163"/>
    </row>
    <row r="8" spans="1:4" ht="67.5" customHeight="1">
      <c r="A8" s="162"/>
      <c r="B8" s="52" t="s">
        <v>114</v>
      </c>
      <c r="C8" s="44">
        <v>27305000</v>
      </c>
      <c r="D8" s="163"/>
    </row>
    <row r="9" spans="1:4" ht="89.25" customHeight="1">
      <c r="A9" s="162"/>
      <c r="B9" s="52" t="s">
        <v>115</v>
      </c>
      <c r="C9" s="44">
        <v>6384169</v>
      </c>
      <c r="D9" s="163"/>
    </row>
    <row r="10" spans="1:4" ht="68.25" customHeight="1">
      <c r="A10" s="162"/>
      <c r="B10" s="52" t="s">
        <v>12</v>
      </c>
      <c r="C10" s="44">
        <v>4817518</v>
      </c>
      <c r="D10" s="163"/>
    </row>
    <row r="11" spans="1:4" ht="69" customHeight="1">
      <c r="A11" s="162"/>
      <c r="B11" s="52" t="s">
        <v>116</v>
      </c>
      <c r="C11" s="44">
        <v>35755715</v>
      </c>
      <c r="D11" s="163"/>
    </row>
    <row r="12" spans="1:4" ht="69.75" customHeight="1">
      <c r="A12" s="162">
        <v>2011</v>
      </c>
      <c r="B12" s="52" t="s">
        <v>117</v>
      </c>
      <c r="C12" s="44">
        <v>32849336</v>
      </c>
      <c r="D12" s="163">
        <f>SUM(C12:C18)</f>
        <v>105619392</v>
      </c>
    </row>
    <row r="13" spans="1:4" ht="67.5" customHeight="1">
      <c r="A13" s="162"/>
      <c r="B13" s="52" t="s">
        <v>30</v>
      </c>
      <c r="C13" s="44">
        <v>17007260</v>
      </c>
      <c r="D13" s="163"/>
    </row>
    <row r="14" spans="1:4" ht="88.5" customHeight="1">
      <c r="A14" s="162"/>
      <c r="B14" s="52" t="s">
        <v>53</v>
      </c>
      <c r="C14" s="44">
        <v>11440000</v>
      </c>
      <c r="D14" s="163"/>
    </row>
    <row r="15" spans="1:4" ht="86.25" customHeight="1">
      <c r="A15" s="162"/>
      <c r="B15" s="52" t="s">
        <v>31</v>
      </c>
      <c r="C15" s="44">
        <v>11635653</v>
      </c>
      <c r="D15" s="163"/>
    </row>
    <row r="16" spans="1:4" ht="69.75" customHeight="1">
      <c r="A16" s="162"/>
      <c r="B16" s="52" t="s">
        <v>38</v>
      </c>
      <c r="C16" s="44">
        <v>594478</v>
      </c>
      <c r="D16" s="163"/>
    </row>
    <row r="17" spans="1:4" ht="72" customHeight="1">
      <c r="A17" s="162"/>
      <c r="B17" s="52" t="s">
        <v>91</v>
      </c>
      <c r="C17" s="44">
        <v>31252665</v>
      </c>
      <c r="D17" s="163"/>
    </row>
    <row r="18" spans="1:4" ht="90.75" customHeight="1">
      <c r="A18" s="162"/>
      <c r="B18" s="52" t="s">
        <v>36</v>
      </c>
      <c r="C18" s="44">
        <v>840000</v>
      </c>
      <c r="D18" s="163"/>
    </row>
    <row r="19" spans="1:4" ht="69" customHeight="1">
      <c r="A19" s="162">
        <v>2012</v>
      </c>
      <c r="B19" s="46" t="s">
        <v>21</v>
      </c>
      <c r="C19" s="53">
        <v>20787737</v>
      </c>
      <c r="D19" s="164">
        <f>SUM(C19:C24)</f>
        <v>116017882</v>
      </c>
    </row>
    <row r="20" spans="1:4" ht="129" customHeight="1">
      <c r="A20" s="162"/>
      <c r="B20" s="52" t="s">
        <v>22</v>
      </c>
      <c r="C20" s="44">
        <v>31486696</v>
      </c>
      <c r="D20" s="164"/>
    </row>
    <row r="21" spans="1:4" ht="87" customHeight="1">
      <c r="A21" s="162"/>
      <c r="B21" s="52" t="s">
        <v>26</v>
      </c>
      <c r="C21" s="44">
        <v>10259449</v>
      </c>
      <c r="D21" s="164"/>
    </row>
    <row r="22" spans="1:4" ht="89.25" customHeight="1">
      <c r="A22" s="162"/>
      <c r="B22" s="52" t="s">
        <v>23</v>
      </c>
      <c r="C22" s="44">
        <v>11680000</v>
      </c>
      <c r="D22" s="164"/>
    </row>
    <row r="23" spans="1:4" ht="69.75" customHeight="1">
      <c r="A23" s="162"/>
      <c r="B23" s="52" t="s">
        <v>24</v>
      </c>
      <c r="C23" s="44">
        <v>15010000</v>
      </c>
      <c r="D23" s="164"/>
    </row>
    <row r="24" spans="1:4" ht="116.25" customHeight="1">
      <c r="A24" s="162"/>
      <c r="B24" s="52" t="s">
        <v>25</v>
      </c>
      <c r="C24" s="44">
        <v>26794000</v>
      </c>
      <c r="D24" s="164"/>
    </row>
    <row r="25" spans="1:4" ht="69.75" customHeight="1">
      <c r="A25" s="155">
        <v>2013</v>
      </c>
      <c r="B25" s="5" t="s">
        <v>70</v>
      </c>
      <c r="C25" s="44">
        <v>143741294</v>
      </c>
      <c r="D25" s="158">
        <f>SUM(C25:C34)</f>
        <v>514292137</v>
      </c>
    </row>
    <row r="26" spans="1:4" ht="150.75" customHeight="1">
      <c r="A26" s="156"/>
      <c r="B26" s="5" t="s">
        <v>73</v>
      </c>
      <c r="C26" s="44">
        <v>71966843</v>
      </c>
      <c r="D26" s="159"/>
    </row>
    <row r="27" spans="1:4" ht="72.75" customHeight="1">
      <c r="A27" s="156"/>
      <c r="B27" s="5" t="s">
        <v>75</v>
      </c>
      <c r="C27" s="44">
        <v>60000000</v>
      </c>
      <c r="D27" s="159"/>
    </row>
    <row r="28" spans="1:4" ht="69.75" customHeight="1">
      <c r="A28" s="156"/>
      <c r="B28" s="5" t="s">
        <v>76</v>
      </c>
      <c r="C28" s="44">
        <v>13500000</v>
      </c>
      <c r="D28" s="159"/>
    </row>
    <row r="29" spans="1:4" ht="86.25" customHeight="1">
      <c r="A29" s="156"/>
      <c r="B29" s="5" t="s">
        <v>77</v>
      </c>
      <c r="C29" s="44">
        <v>26445000</v>
      </c>
      <c r="D29" s="159"/>
    </row>
    <row r="30" spans="1:4" ht="68.25" customHeight="1">
      <c r="A30" s="156"/>
      <c r="B30" s="5" t="s">
        <v>78</v>
      </c>
      <c r="C30" s="44">
        <v>11000000</v>
      </c>
      <c r="D30" s="159"/>
    </row>
    <row r="31" spans="1:4" ht="65.25" customHeight="1">
      <c r="A31" s="156"/>
      <c r="B31" s="5" t="s">
        <v>81</v>
      </c>
      <c r="C31" s="44">
        <v>4100000</v>
      </c>
      <c r="D31" s="159"/>
    </row>
    <row r="32" spans="1:4" ht="46.5" customHeight="1">
      <c r="A32" s="156"/>
      <c r="B32" s="5" t="s">
        <v>118</v>
      </c>
      <c r="C32" s="44">
        <v>27961000</v>
      </c>
      <c r="D32" s="159"/>
    </row>
    <row r="33" spans="1:4" ht="27.75" customHeight="1">
      <c r="A33" s="156"/>
      <c r="B33" s="5" t="s">
        <v>82</v>
      </c>
      <c r="C33" s="44">
        <v>119578000</v>
      </c>
      <c r="D33" s="159"/>
    </row>
    <row r="34" spans="1:4" ht="27.75" customHeight="1">
      <c r="A34" s="157"/>
      <c r="B34" s="5" t="s">
        <v>119</v>
      </c>
      <c r="C34" s="44">
        <v>36000000</v>
      </c>
      <c r="D34" s="160"/>
    </row>
    <row r="35" spans="1:4" ht="39" customHeight="1">
      <c r="A35" s="150" t="s">
        <v>62</v>
      </c>
      <c r="B35" s="161"/>
      <c r="C35" s="150"/>
      <c r="D35" s="40">
        <f>SUM(D6:D34)</f>
        <v>821237089</v>
      </c>
    </row>
  </sheetData>
  <sheetProtection/>
  <mergeCells count="12">
    <mergeCell ref="D19:D24"/>
    <mergeCell ref="D12:D18"/>
    <mergeCell ref="A25:A34"/>
    <mergeCell ref="D25:D34"/>
    <mergeCell ref="A1:D1"/>
    <mergeCell ref="A2:D2"/>
    <mergeCell ref="A35:C35"/>
    <mergeCell ref="A19:A24"/>
    <mergeCell ref="A4:D4"/>
    <mergeCell ref="A6:A11"/>
    <mergeCell ref="D6:D11"/>
    <mergeCell ref="A12:A18"/>
  </mergeCells>
  <printOptions horizontalCentered="1"/>
  <pageMargins left="0.6299212598425197" right="0.6299212598425197" top="1.3385826771653544" bottom="0.7480314960629921" header="0" footer="0"/>
  <pageSetup horizontalDpi="600" verticalDpi="600" orientation="portrait" scale="63" r:id="rId1"/>
  <rowBreaks count="2" manualBreakCount="2">
    <brk id="11" max="3" man="1"/>
    <brk id="18" max="3" man="1"/>
  </rowBreaks>
  <ignoredErrors>
    <ignoredError sqref="D1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="80" zoomScaleNormal="80" zoomScalePageLayoutView="0" workbookViewId="0" topLeftCell="A1">
      <selection activeCell="A2" sqref="A2:D2"/>
    </sheetView>
  </sheetViews>
  <sheetFormatPr defaultColWidth="11.421875" defaultRowHeight="15"/>
  <cols>
    <col min="1" max="1" width="9.7109375" style="0" customWidth="1"/>
    <col min="2" max="2" width="81.28125" style="0" customWidth="1"/>
    <col min="3" max="3" width="20.7109375" style="0" customWidth="1"/>
    <col min="4" max="4" width="22.7109375" style="0" customWidth="1"/>
  </cols>
  <sheetData>
    <row r="1" spans="1:4" ht="24" customHeight="1">
      <c r="A1" s="125" t="s">
        <v>149</v>
      </c>
      <c r="B1" s="125"/>
      <c r="C1" s="125"/>
      <c r="D1" s="125"/>
    </row>
    <row r="2" spans="1:4" ht="24" customHeight="1">
      <c r="A2" s="125" t="s">
        <v>55</v>
      </c>
      <c r="B2" s="125"/>
      <c r="C2" s="125"/>
      <c r="D2" s="125"/>
    </row>
    <row r="3" spans="1:4" ht="24" customHeight="1">
      <c r="A3" s="1"/>
      <c r="B3" s="1"/>
      <c r="C3" s="1"/>
      <c r="D3" s="1"/>
    </row>
    <row r="4" spans="1:4" ht="42" customHeight="1">
      <c r="A4" s="134" t="s">
        <v>51</v>
      </c>
      <c r="B4" s="135"/>
      <c r="C4" s="135"/>
      <c r="D4" s="136"/>
    </row>
    <row r="5" spans="1:4" ht="42" customHeight="1">
      <c r="A5" s="4" t="s">
        <v>0</v>
      </c>
      <c r="B5" s="45" t="s">
        <v>1</v>
      </c>
      <c r="C5" s="4" t="s">
        <v>6</v>
      </c>
      <c r="D5" s="4" t="s">
        <v>2</v>
      </c>
    </row>
    <row r="6" spans="1:4" ht="58.5">
      <c r="A6" s="155">
        <v>2010</v>
      </c>
      <c r="B6" s="55" t="s">
        <v>120</v>
      </c>
      <c r="C6" s="44">
        <f>605515860+13972200</f>
        <v>619488060</v>
      </c>
      <c r="D6" s="165">
        <f>SUM(C6:C8)</f>
        <v>2570479450</v>
      </c>
    </row>
    <row r="7" spans="1:4" ht="72" customHeight="1">
      <c r="A7" s="156"/>
      <c r="B7" s="55" t="s">
        <v>35</v>
      </c>
      <c r="C7" s="44">
        <f>880540050+30367837+779825323</f>
        <v>1690733210</v>
      </c>
      <c r="D7" s="166"/>
    </row>
    <row r="8" spans="1:4" ht="66.75" customHeight="1">
      <c r="A8" s="157"/>
      <c r="B8" s="55" t="s">
        <v>13</v>
      </c>
      <c r="C8" s="44">
        <v>260258180</v>
      </c>
      <c r="D8" s="167"/>
    </row>
    <row r="9" spans="1:4" ht="71.25" customHeight="1">
      <c r="A9" s="156">
        <v>2011</v>
      </c>
      <c r="B9" s="55" t="s">
        <v>121</v>
      </c>
      <c r="C9" s="54">
        <f>23750000+123818350</f>
        <v>147568350</v>
      </c>
      <c r="D9" s="166">
        <f>SUM(C9:C14)</f>
        <v>3191139441</v>
      </c>
    </row>
    <row r="10" spans="1:4" ht="37.5" customHeight="1">
      <c r="A10" s="156"/>
      <c r="B10" s="55" t="s">
        <v>17</v>
      </c>
      <c r="C10" s="54">
        <f>82088920+3471449</f>
        <v>85560369</v>
      </c>
      <c r="D10" s="166"/>
    </row>
    <row r="11" spans="1:4" ht="51.75" customHeight="1">
      <c r="A11" s="156"/>
      <c r="B11" s="55" t="s">
        <v>54</v>
      </c>
      <c r="C11" s="44">
        <v>2272604009</v>
      </c>
      <c r="D11" s="166"/>
    </row>
    <row r="12" spans="1:4" ht="64.5" customHeight="1">
      <c r="A12" s="156"/>
      <c r="B12" s="55" t="s">
        <v>122</v>
      </c>
      <c r="C12" s="44">
        <v>16880840</v>
      </c>
      <c r="D12" s="166"/>
    </row>
    <row r="13" spans="1:4" ht="30.75" customHeight="1">
      <c r="A13" s="156"/>
      <c r="B13" s="55" t="s">
        <v>19</v>
      </c>
      <c r="C13" s="44">
        <v>399565033</v>
      </c>
      <c r="D13" s="166"/>
    </row>
    <row r="14" spans="1:4" ht="30.75" customHeight="1">
      <c r="A14" s="156"/>
      <c r="B14" s="55" t="s">
        <v>20</v>
      </c>
      <c r="C14" s="51">
        <v>268960840</v>
      </c>
      <c r="D14" s="166"/>
    </row>
    <row r="15" spans="1:4" ht="30.75" customHeight="1">
      <c r="A15" s="168">
        <v>2012</v>
      </c>
      <c r="B15" s="55" t="s">
        <v>27</v>
      </c>
      <c r="C15" s="44">
        <v>42828946</v>
      </c>
      <c r="D15" s="163">
        <f>SUM(C15:C17)</f>
        <v>22494936144</v>
      </c>
    </row>
    <row r="16" spans="1:4" ht="91.5" customHeight="1">
      <c r="A16" s="168"/>
      <c r="B16" s="56" t="s">
        <v>28</v>
      </c>
      <c r="C16" s="44">
        <v>2555397000</v>
      </c>
      <c r="D16" s="163"/>
    </row>
    <row r="17" spans="1:4" ht="47.25" customHeight="1">
      <c r="A17" s="168"/>
      <c r="B17" s="55" t="s">
        <v>18</v>
      </c>
      <c r="C17" s="44">
        <v>19896710198</v>
      </c>
      <c r="D17" s="163"/>
    </row>
    <row r="18" spans="1:4" ht="47.25" customHeight="1">
      <c r="A18" s="169">
        <v>2013</v>
      </c>
      <c r="B18" s="55" t="s">
        <v>87</v>
      </c>
      <c r="C18" s="44">
        <v>388623143</v>
      </c>
      <c r="D18" s="166">
        <f>C18+C19+C20+C21</f>
        <v>2094418676</v>
      </c>
    </row>
    <row r="19" spans="1:4" ht="72" customHeight="1">
      <c r="A19" s="169"/>
      <c r="B19" s="55" t="s">
        <v>83</v>
      </c>
      <c r="C19" s="44">
        <v>97105000</v>
      </c>
      <c r="D19" s="166"/>
    </row>
    <row r="20" spans="1:4" ht="65.25" customHeight="1">
      <c r="A20" s="169"/>
      <c r="B20" s="55" t="s">
        <v>123</v>
      </c>
      <c r="C20" s="44">
        <v>608632533</v>
      </c>
      <c r="D20" s="166"/>
    </row>
    <row r="21" spans="1:4" ht="51" customHeight="1">
      <c r="A21" s="170"/>
      <c r="B21" s="55" t="s">
        <v>124</v>
      </c>
      <c r="C21" s="44">
        <v>1000058000</v>
      </c>
      <c r="D21" s="167"/>
    </row>
    <row r="22" spans="1:4" ht="60.75" customHeight="1">
      <c r="A22" s="171">
        <v>2014</v>
      </c>
      <c r="B22" s="55" t="s">
        <v>138</v>
      </c>
      <c r="C22" s="83">
        <f>1000000000-15642166+257429066+499777711+50289868+79408360+296843158</f>
        <v>2168105997</v>
      </c>
      <c r="D22" s="165">
        <f>SUM(C22:C26)</f>
        <v>2574090805</v>
      </c>
    </row>
    <row r="23" spans="1:4" ht="60.75" customHeight="1">
      <c r="A23" s="169"/>
      <c r="B23" s="55" t="s">
        <v>140</v>
      </c>
      <c r="C23" s="83">
        <f>122638988-46001816+101554212</f>
        <v>178191384</v>
      </c>
      <c r="D23" s="166"/>
    </row>
    <row r="24" spans="1:4" ht="60.75" customHeight="1">
      <c r="A24" s="169"/>
      <c r="B24" s="55" t="s">
        <v>143</v>
      </c>
      <c r="C24" s="83">
        <f>117524554-1196574</f>
        <v>116327980</v>
      </c>
      <c r="D24" s="166"/>
    </row>
    <row r="25" spans="1:4" ht="60.75" customHeight="1">
      <c r="A25" s="169"/>
      <c r="B25" s="55" t="s">
        <v>146</v>
      </c>
      <c r="C25" s="83">
        <v>39931436</v>
      </c>
      <c r="D25" s="166"/>
    </row>
    <row r="26" spans="1:4" ht="60.75" customHeight="1">
      <c r="A26" s="170"/>
      <c r="B26" s="55" t="s">
        <v>166</v>
      </c>
      <c r="C26" s="44">
        <v>71534008</v>
      </c>
      <c r="D26" s="167"/>
    </row>
    <row r="27" spans="1:4" ht="39" customHeight="1">
      <c r="A27" s="126" t="s">
        <v>148</v>
      </c>
      <c r="B27" s="127"/>
      <c r="C27" s="133"/>
      <c r="D27" s="35">
        <f>SUM(D6:D26)</f>
        <v>32925064516</v>
      </c>
    </row>
  </sheetData>
  <sheetProtection/>
  <mergeCells count="14">
    <mergeCell ref="A1:D1"/>
    <mergeCell ref="A2:D2"/>
    <mergeCell ref="A18:A21"/>
    <mergeCell ref="D15:D17"/>
    <mergeCell ref="D18:D21"/>
    <mergeCell ref="A22:A26"/>
    <mergeCell ref="D22:D26"/>
    <mergeCell ref="A27:C27"/>
    <mergeCell ref="A4:D4"/>
    <mergeCell ref="A6:A8"/>
    <mergeCell ref="D6:D8"/>
    <mergeCell ref="A9:A14"/>
    <mergeCell ref="A15:A17"/>
    <mergeCell ref="D9:D14"/>
  </mergeCells>
  <printOptions horizontalCentered="1"/>
  <pageMargins left="0.7086614173228347" right="0.7086614173228347" top="1.3385826771653544" bottom="0.7480314960629921" header="0" footer="0"/>
  <pageSetup horizontalDpi="600" verticalDpi="600" orientation="portrait" scale="55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zoomScale="80" zoomScaleNormal="80" workbookViewId="0" topLeftCell="A1">
      <selection activeCell="A2" sqref="A2:D2"/>
    </sheetView>
  </sheetViews>
  <sheetFormatPr defaultColWidth="11.421875" defaultRowHeight="15"/>
  <cols>
    <col min="1" max="1" width="9.7109375" style="0" customWidth="1"/>
    <col min="2" max="2" width="80.7109375" style="0" customWidth="1"/>
    <col min="3" max="3" width="18.7109375" style="0" customWidth="1"/>
    <col min="4" max="4" width="22.7109375" style="0" customWidth="1"/>
  </cols>
  <sheetData>
    <row r="1" spans="1:4" ht="24" customHeight="1">
      <c r="A1" s="125" t="s">
        <v>149</v>
      </c>
      <c r="B1" s="125"/>
      <c r="C1" s="125"/>
      <c r="D1" s="125"/>
    </row>
    <row r="2" spans="1:4" ht="24" customHeight="1">
      <c r="A2" s="125" t="s">
        <v>55</v>
      </c>
      <c r="B2" s="125"/>
      <c r="C2" s="125"/>
      <c r="D2" s="125"/>
    </row>
    <row r="3" spans="1:4" ht="24" customHeight="1">
      <c r="A3" s="38"/>
      <c r="B3" s="38"/>
      <c r="C3" s="38"/>
      <c r="D3" s="38"/>
    </row>
    <row r="4" spans="1:4" ht="42" customHeight="1">
      <c r="A4" s="134" t="s">
        <v>37</v>
      </c>
      <c r="B4" s="135"/>
      <c r="C4" s="135"/>
      <c r="D4" s="136"/>
    </row>
    <row r="5" spans="1:4" ht="42" customHeight="1">
      <c r="A5" s="4" t="s">
        <v>0</v>
      </c>
      <c r="B5" s="4" t="s">
        <v>1</v>
      </c>
      <c r="C5" s="4" t="s">
        <v>6</v>
      </c>
      <c r="D5" s="4" t="s">
        <v>2</v>
      </c>
    </row>
    <row r="6" spans="1:4" ht="52.5" customHeight="1">
      <c r="A6" s="168">
        <v>2012</v>
      </c>
      <c r="B6" s="5" t="s">
        <v>33</v>
      </c>
      <c r="C6" s="33">
        <v>865087275</v>
      </c>
      <c r="D6" s="163">
        <f>C6+C7</f>
        <v>1765998794</v>
      </c>
    </row>
    <row r="7" spans="1:4" ht="48.75" customHeight="1">
      <c r="A7" s="168"/>
      <c r="B7" s="15" t="s">
        <v>34</v>
      </c>
      <c r="C7" s="32">
        <v>900911519</v>
      </c>
      <c r="D7" s="163"/>
    </row>
    <row r="8" spans="1:4" ht="68.25" customHeight="1">
      <c r="A8" s="168">
        <v>2013</v>
      </c>
      <c r="B8" s="5" t="s">
        <v>79</v>
      </c>
      <c r="C8" s="33">
        <v>863864593</v>
      </c>
      <c r="D8" s="163">
        <f>C8+C9</f>
        <v>1488928543</v>
      </c>
    </row>
    <row r="9" spans="1:4" ht="48" customHeight="1">
      <c r="A9" s="168"/>
      <c r="B9" s="15" t="s">
        <v>125</v>
      </c>
      <c r="C9" s="32">
        <v>625063950</v>
      </c>
      <c r="D9" s="163"/>
    </row>
    <row r="10" spans="1:4" ht="39" customHeight="1">
      <c r="A10" s="126" t="s">
        <v>80</v>
      </c>
      <c r="B10" s="143"/>
      <c r="C10" s="133"/>
      <c r="D10" s="35">
        <f>SUM(D6:D9)</f>
        <v>3254927337</v>
      </c>
    </row>
  </sheetData>
  <sheetProtection/>
  <mergeCells count="8">
    <mergeCell ref="A1:D1"/>
    <mergeCell ref="A2:D2"/>
    <mergeCell ref="A10:C10"/>
    <mergeCell ref="A4:D4"/>
    <mergeCell ref="A6:A7"/>
    <mergeCell ref="D6:D7"/>
    <mergeCell ref="A8:A9"/>
    <mergeCell ref="D8:D9"/>
  </mergeCells>
  <printOptions horizontalCentered="1"/>
  <pageMargins left="0.7086614173228347" right="0.7086614173228347" top="1.3385826771653544" bottom="0.7480314960629921" header="1.4960629921259843" footer="0.9055118110236221"/>
  <pageSetup horizontalDpi="600" verticalDpi="600" orientation="portrait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0"/>
  <sheetViews>
    <sheetView zoomScale="80" zoomScaleNormal="80" zoomScalePageLayoutView="0" workbookViewId="0" topLeftCell="A13">
      <selection activeCell="B6" sqref="B6"/>
    </sheetView>
  </sheetViews>
  <sheetFormatPr defaultColWidth="11.421875" defaultRowHeight="15"/>
  <cols>
    <col min="1" max="1" width="9.7109375" style="0" customWidth="1"/>
    <col min="2" max="2" width="80.7109375" style="0" customWidth="1"/>
    <col min="3" max="3" width="18.7109375" style="0" customWidth="1"/>
    <col min="4" max="4" width="22.7109375" style="0" customWidth="1"/>
  </cols>
  <sheetData>
    <row r="1" spans="1:4" ht="24" customHeight="1">
      <c r="A1" s="125" t="s">
        <v>149</v>
      </c>
      <c r="B1" s="125"/>
      <c r="C1" s="125"/>
      <c r="D1" s="125"/>
    </row>
    <row r="2" spans="1:4" ht="24" customHeight="1">
      <c r="A2" s="125" t="s">
        <v>55</v>
      </c>
      <c r="B2" s="125"/>
      <c r="C2" s="125"/>
      <c r="D2" s="125"/>
    </row>
    <row r="3" spans="1:4" ht="24" customHeight="1">
      <c r="A3" s="1"/>
      <c r="B3" s="1"/>
      <c r="C3" s="1"/>
      <c r="D3" s="1"/>
    </row>
    <row r="4" spans="1:4" ht="42" customHeight="1">
      <c r="A4" s="134" t="s">
        <v>57</v>
      </c>
      <c r="B4" s="135"/>
      <c r="C4" s="135"/>
      <c r="D4" s="136"/>
    </row>
    <row r="5" spans="1:4" ht="42" customHeight="1">
      <c r="A5" s="4" t="s">
        <v>0</v>
      </c>
      <c r="B5" s="4" t="s">
        <v>1</v>
      </c>
      <c r="C5" s="4" t="s">
        <v>6</v>
      </c>
      <c r="D5" s="4" t="s">
        <v>2</v>
      </c>
    </row>
    <row r="6" spans="1:4" ht="51.75" customHeight="1">
      <c r="A6" s="34">
        <v>2010</v>
      </c>
      <c r="B6" s="16" t="s">
        <v>126</v>
      </c>
      <c r="C6" s="31">
        <v>73005875</v>
      </c>
      <c r="D6" s="31">
        <f>C6</f>
        <v>73005875</v>
      </c>
    </row>
    <row r="7" spans="1:4" ht="51.75" customHeight="1">
      <c r="A7" s="97">
        <v>2014</v>
      </c>
      <c r="B7" s="55" t="s">
        <v>164</v>
      </c>
      <c r="C7" s="96">
        <v>176640000</v>
      </c>
      <c r="D7" s="98">
        <f>C7</f>
        <v>176640000</v>
      </c>
    </row>
    <row r="8" spans="1:4" ht="39" customHeight="1">
      <c r="A8" s="126" t="s">
        <v>60</v>
      </c>
      <c r="B8" s="143"/>
      <c r="C8" s="133"/>
      <c r="D8" s="35">
        <f>SUM(D6:D7)</f>
        <v>249645875</v>
      </c>
    </row>
    <row r="9" spans="1:4" ht="15" customHeight="1">
      <c r="A9" s="10"/>
      <c r="B9" s="10"/>
      <c r="C9" s="10"/>
      <c r="D9" s="11"/>
    </row>
    <row r="10" ht="15" customHeight="1"/>
    <row r="11" spans="1:4" ht="42" customHeight="1">
      <c r="A11" s="134" t="s">
        <v>58</v>
      </c>
      <c r="B11" s="135"/>
      <c r="C11" s="135"/>
      <c r="D11" s="136"/>
    </row>
    <row r="12" spans="1:4" ht="42" customHeight="1">
      <c r="A12" s="4" t="s">
        <v>0</v>
      </c>
      <c r="B12" s="4" t="s">
        <v>1</v>
      </c>
      <c r="C12" s="4" t="s">
        <v>6</v>
      </c>
      <c r="D12" s="4" t="s">
        <v>2</v>
      </c>
    </row>
    <row r="13" spans="1:4" ht="53.25" customHeight="1">
      <c r="A13" s="34">
        <v>2010</v>
      </c>
      <c r="B13" s="57" t="s">
        <v>59</v>
      </c>
      <c r="C13" s="31">
        <v>13438600</v>
      </c>
      <c r="D13" s="31">
        <f>C13</f>
        <v>13438600</v>
      </c>
    </row>
    <row r="14" spans="1:4" ht="58.5">
      <c r="A14" s="34">
        <v>2013</v>
      </c>
      <c r="B14" s="57" t="s">
        <v>74</v>
      </c>
      <c r="C14" s="31">
        <v>128000000</v>
      </c>
      <c r="D14" s="31">
        <f>C14</f>
        <v>128000000</v>
      </c>
    </row>
    <row r="15" spans="1:4" ht="39" customHeight="1">
      <c r="A15" s="150" t="s">
        <v>62</v>
      </c>
      <c r="B15" s="150"/>
      <c r="C15" s="150"/>
      <c r="D15" s="35">
        <f>SUM(D13:D14)</f>
        <v>141438600</v>
      </c>
    </row>
    <row r="18" spans="1:4" ht="42.75" customHeight="1">
      <c r="A18" s="134" t="s">
        <v>144</v>
      </c>
      <c r="B18" s="135"/>
      <c r="C18" s="135"/>
      <c r="D18" s="136"/>
    </row>
    <row r="19" spans="1:4" ht="42.75" customHeight="1">
      <c r="A19" s="4" t="s">
        <v>0</v>
      </c>
      <c r="B19" s="4" t="s">
        <v>1</v>
      </c>
      <c r="C19" s="4" t="s">
        <v>6</v>
      </c>
      <c r="D19" s="4" t="s">
        <v>2</v>
      </c>
    </row>
    <row r="20" spans="1:4" ht="39.75" customHeight="1">
      <c r="A20" s="150" t="s">
        <v>152</v>
      </c>
      <c r="B20" s="150"/>
      <c r="C20" s="150"/>
      <c r="D20" s="35">
        <f>SUM(D19:D19)</f>
        <v>0</v>
      </c>
    </row>
  </sheetData>
  <sheetProtection/>
  <mergeCells count="8">
    <mergeCell ref="A1:D1"/>
    <mergeCell ref="A2:D2"/>
    <mergeCell ref="A18:D18"/>
    <mergeCell ref="A20:C20"/>
    <mergeCell ref="A4:D4"/>
    <mergeCell ref="A8:C8"/>
    <mergeCell ref="A11:D11"/>
    <mergeCell ref="A15:C15"/>
  </mergeCells>
  <printOptions/>
  <pageMargins left="0.7" right="0.7" top="0.75" bottom="0.75" header="0.3" footer="0.3"/>
  <pageSetup horizontalDpi="600" verticalDpi="600" orientation="portrait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6"/>
  <sheetViews>
    <sheetView zoomScale="80" zoomScaleNormal="80" zoomScalePageLayoutView="0" workbookViewId="0" topLeftCell="A1">
      <selection activeCell="A2" sqref="A2:D2"/>
    </sheetView>
  </sheetViews>
  <sheetFormatPr defaultColWidth="11.421875" defaultRowHeight="15"/>
  <cols>
    <col min="1" max="1" width="9.7109375" style="1" customWidth="1"/>
    <col min="2" max="2" width="80.7109375" style="1" customWidth="1"/>
    <col min="3" max="3" width="18.7109375" style="1" customWidth="1"/>
    <col min="4" max="4" width="22.7109375" style="1" customWidth="1"/>
    <col min="7" max="10" width="11.421875" style="0" customWidth="1"/>
  </cols>
  <sheetData>
    <row r="1" spans="1:4" ht="24" customHeight="1">
      <c r="A1" s="125" t="s">
        <v>149</v>
      </c>
      <c r="B1" s="125"/>
      <c r="C1" s="125"/>
      <c r="D1" s="125"/>
    </row>
    <row r="2" spans="1:4" ht="24" customHeight="1">
      <c r="A2" s="125" t="s">
        <v>55</v>
      </c>
      <c r="B2" s="125"/>
      <c r="C2" s="125"/>
      <c r="D2" s="125"/>
    </row>
    <row r="3" ht="24" customHeight="1"/>
    <row r="4" spans="1:4" ht="42" customHeight="1">
      <c r="A4" s="129" t="s">
        <v>39</v>
      </c>
      <c r="B4" s="129"/>
      <c r="C4" s="129"/>
      <c r="D4" s="129"/>
    </row>
    <row r="5" spans="1:4" ht="42" customHeight="1">
      <c r="A5" s="4" t="s">
        <v>0</v>
      </c>
      <c r="B5" s="45" t="s">
        <v>1</v>
      </c>
      <c r="C5" s="4" t="s">
        <v>6</v>
      </c>
      <c r="D5" s="4" t="s">
        <v>2</v>
      </c>
    </row>
    <row r="6" spans="1:4" ht="66.75" customHeight="1">
      <c r="A6" s="58">
        <v>2010</v>
      </c>
      <c r="B6" s="52" t="s">
        <v>127</v>
      </c>
      <c r="C6" s="44">
        <v>77996070</v>
      </c>
      <c r="D6" s="26">
        <f>C6</f>
        <v>77996070</v>
      </c>
    </row>
    <row r="7" spans="1:4" ht="47.25" customHeight="1">
      <c r="A7" s="130">
        <v>2011</v>
      </c>
      <c r="B7" s="5" t="s">
        <v>128</v>
      </c>
      <c r="C7" s="59">
        <v>202769962</v>
      </c>
      <c r="D7" s="175">
        <f>C7+C8+C9+C10</f>
        <v>739408322</v>
      </c>
    </row>
    <row r="8" spans="1:4" ht="52.5" customHeight="1">
      <c r="A8" s="130"/>
      <c r="B8" s="5" t="s">
        <v>14</v>
      </c>
      <c r="C8" s="59">
        <v>119983200</v>
      </c>
      <c r="D8" s="176"/>
    </row>
    <row r="9" spans="1:4" ht="68.25" customHeight="1">
      <c r="A9" s="130"/>
      <c r="B9" s="5" t="s">
        <v>15</v>
      </c>
      <c r="C9" s="59">
        <v>196661160</v>
      </c>
      <c r="D9" s="176"/>
    </row>
    <row r="10" spans="1:4" ht="70.5" customHeight="1">
      <c r="A10" s="130"/>
      <c r="B10" s="5" t="s">
        <v>129</v>
      </c>
      <c r="C10" s="59">
        <v>219994000</v>
      </c>
      <c r="D10" s="177"/>
    </row>
    <row r="11" spans="1:4" ht="88.5" customHeight="1">
      <c r="A11" s="29">
        <v>2012</v>
      </c>
      <c r="B11" s="46" t="s">
        <v>29</v>
      </c>
      <c r="C11" s="48">
        <v>279995000</v>
      </c>
      <c r="D11" s="85">
        <f>C11</f>
        <v>279995000</v>
      </c>
    </row>
    <row r="12" spans="1:4" ht="74.25" customHeight="1">
      <c r="A12" s="29">
        <v>2013</v>
      </c>
      <c r="B12" s="46" t="s">
        <v>130</v>
      </c>
      <c r="C12" s="48">
        <v>195998080</v>
      </c>
      <c r="D12" s="85">
        <f>C12</f>
        <v>195998080</v>
      </c>
    </row>
    <row r="13" spans="1:4" ht="39" customHeight="1">
      <c r="A13" s="172" t="s">
        <v>62</v>
      </c>
      <c r="B13" s="173"/>
      <c r="C13" s="174"/>
      <c r="D13" s="36">
        <f>SUM(D6:D12)</f>
        <v>1293397472</v>
      </c>
    </row>
    <row r="16" spans="1:4" ht="42" customHeight="1">
      <c r="A16" s="134" t="s">
        <v>89</v>
      </c>
      <c r="B16" s="135"/>
      <c r="C16" s="135"/>
      <c r="D16" s="136"/>
    </row>
    <row r="17" spans="1:4" ht="42" customHeight="1">
      <c r="A17" s="4" t="s">
        <v>0</v>
      </c>
      <c r="B17" s="4" t="s">
        <v>1</v>
      </c>
      <c r="C17" s="4" t="s">
        <v>6</v>
      </c>
      <c r="D17" s="4" t="s">
        <v>2</v>
      </c>
    </row>
    <row r="18" spans="1:4" ht="56.25" customHeight="1">
      <c r="A18" s="24">
        <v>2010</v>
      </c>
      <c r="B18" s="8" t="s">
        <v>56</v>
      </c>
      <c r="C18" s="25">
        <v>66036325</v>
      </c>
      <c r="D18" s="25">
        <f>C18</f>
        <v>66036325</v>
      </c>
    </row>
    <row r="19" spans="1:4" ht="56.25" customHeight="1">
      <c r="A19" s="22">
        <v>2011</v>
      </c>
      <c r="B19" s="5" t="s">
        <v>16</v>
      </c>
      <c r="C19" s="23">
        <v>14618320</v>
      </c>
      <c r="D19" s="23">
        <f>C19</f>
        <v>14618320</v>
      </c>
    </row>
    <row r="20" spans="1:4" ht="39.75" customHeight="1">
      <c r="A20" s="150" t="s">
        <v>65</v>
      </c>
      <c r="B20" s="150"/>
      <c r="C20" s="150"/>
      <c r="D20" s="35">
        <f>SUM(D18:D19)</f>
        <v>80654645</v>
      </c>
    </row>
    <row r="23" spans="1:4" ht="42" customHeight="1">
      <c r="A23" s="134" t="s">
        <v>86</v>
      </c>
      <c r="B23" s="135"/>
      <c r="C23" s="135"/>
      <c r="D23" s="136"/>
    </row>
    <row r="24" spans="1:4" ht="42" customHeight="1">
      <c r="A24" s="4" t="s">
        <v>0</v>
      </c>
      <c r="B24" s="4" t="s">
        <v>1</v>
      </c>
      <c r="C24" s="4" t="s">
        <v>6</v>
      </c>
      <c r="D24" s="4" t="s">
        <v>2</v>
      </c>
    </row>
    <row r="25" spans="1:4" ht="57" customHeight="1">
      <c r="A25" s="29">
        <v>2013</v>
      </c>
      <c r="B25" s="17" t="s">
        <v>85</v>
      </c>
      <c r="C25" s="30">
        <v>32593333</v>
      </c>
      <c r="D25" s="30">
        <f>SUM(C25)</f>
        <v>32593333</v>
      </c>
    </row>
    <row r="26" spans="1:4" ht="39" customHeight="1">
      <c r="A26" s="126" t="s">
        <v>61</v>
      </c>
      <c r="B26" s="143"/>
      <c r="C26" s="133"/>
      <c r="D26" s="35">
        <f>D25</f>
        <v>32593333</v>
      </c>
    </row>
  </sheetData>
  <sheetProtection/>
  <mergeCells count="10">
    <mergeCell ref="A1:D1"/>
    <mergeCell ref="A2:D2"/>
    <mergeCell ref="A23:D23"/>
    <mergeCell ref="A26:C26"/>
    <mergeCell ref="A13:C13"/>
    <mergeCell ref="A16:D16"/>
    <mergeCell ref="A20:C20"/>
    <mergeCell ref="A4:D4"/>
    <mergeCell ref="A7:A10"/>
    <mergeCell ref="D7:D10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="80" zoomScaleNormal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9.57421875" style="1" customWidth="1"/>
    <col min="2" max="2" width="80.7109375" style="1" customWidth="1"/>
    <col min="3" max="3" width="18.7109375" style="1" customWidth="1"/>
    <col min="4" max="4" width="22.7109375" style="1" customWidth="1"/>
    <col min="7" max="10" width="11.421875" style="0" customWidth="1"/>
  </cols>
  <sheetData>
    <row r="1" spans="1:4" ht="24" customHeight="1">
      <c r="A1" s="125" t="s">
        <v>149</v>
      </c>
      <c r="B1" s="125"/>
      <c r="C1" s="125"/>
      <c r="D1" s="125"/>
    </row>
    <row r="2" spans="1:4" ht="24" customHeight="1">
      <c r="A2" s="125" t="s">
        <v>55</v>
      </c>
      <c r="B2" s="125"/>
      <c r="C2" s="125"/>
      <c r="D2" s="125"/>
    </row>
    <row r="3" ht="24" customHeight="1"/>
    <row r="4" spans="1:4" ht="42.75" customHeight="1">
      <c r="A4" s="129" t="s">
        <v>52</v>
      </c>
      <c r="B4" s="129"/>
      <c r="C4" s="129"/>
      <c r="D4" s="129"/>
    </row>
    <row r="5" spans="1:4" ht="42.75" customHeight="1">
      <c r="A5" s="4" t="s">
        <v>0</v>
      </c>
      <c r="B5" s="45" t="s">
        <v>1</v>
      </c>
      <c r="C5" s="45" t="s">
        <v>40</v>
      </c>
      <c r="D5" s="4" t="s">
        <v>2</v>
      </c>
    </row>
    <row r="6" spans="1:6" ht="65.25" customHeight="1">
      <c r="A6" s="130">
        <v>2010</v>
      </c>
      <c r="B6" s="5" t="s">
        <v>93</v>
      </c>
      <c r="C6" s="41">
        <v>195000002</v>
      </c>
      <c r="D6" s="131">
        <f>SUM(C6:C10)</f>
        <v>369994122</v>
      </c>
      <c r="F6" s="2"/>
    </row>
    <row r="7" spans="1:4" ht="45.75" customHeight="1">
      <c r="A7" s="130"/>
      <c r="B7" s="5" t="s">
        <v>3</v>
      </c>
      <c r="C7" s="41">
        <v>45000000</v>
      </c>
      <c r="D7" s="131"/>
    </row>
    <row r="8" spans="1:4" ht="46.5" customHeight="1">
      <c r="A8" s="130"/>
      <c r="B8" s="5" t="s">
        <v>4</v>
      </c>
      <c r="C8" s="41">
        <v>45000000</v>
      </c>
      <c r="D8" s="131"/>
    </row>
    <row r="9" spans="1:4" ht="44.25" customHeight="1">
      <c r="A9" s="130"/>
      <c r="B9" s="5" t="s">
        <v>94</v>
      </c>
      <c r="C9" s="41">
        <v>40000000</v>
      </c>
      <c r="D9" s="131"/>
    </row>
    <row r="10" spans="1:4" ht="32.25" customHeight="1">
      <c r="A10" s="130"/>
      <c r="B10" s="5" t="s">
        <v>95</v>
      </c>
      <c r="C10" s="41">
        <v>44994120</v>
      </c>
      <c r="D10" s="131"/>
    </row>
    <row r="11" spans="1:4" ht="66.75" customHeight="1">
      <c r="A11" s="130">
        <v>2011</v>
      </c>
      <c r="B11" s="46" t="s">
        <v>5</v>
      </c>
      <c r="C11" s="42">
        <v>90000000</v>
      </c>
      <c r="D11" s="132">
        <f>SUM(C11:C12)</f>
        <v>124138800</v>
      </c>
    </row>
    <row r="12" spans="1:4" ht="85.5" customHeight="1">
      <c r="A12" s="130"/>
      <c r="B12" s="46" t="s">
        <v>96</v>
      </c>
      <c r="C12" s="42">
        <v>34138800</v>
      </c>
      <c r="D12" s="132"/>
    </row>
    <row r="13" spans="1:4" ht="64.5" customHeight="1">
      <c r="A13" s="77">
        <v>2012</v>
      </c>
      <c r="B13" s="46" t="s">
        <v>98</v>
      </c>
      <c r="C13" s="76">
        <v>74280000</v>
      </c>
      <c r="D13" s="76">
        <f>C13</f>
        <v>74280000</v>
      </c>
    </row>
    <row r="14" spans="1:4" ht="67.5" customHeight="1">
      <c r="A14" s="119">
        <v>2013</v>
      </c>
      <c r="B14" s="86" t="s">
        <v>97</v>
      </c>
      <c r="C14" s="78">
        <v>90132000</v>
      </c>
      <c r="D14" s="122">
        <f>C14+C16+C15</f>
        <v>947132000</v>
      </c>
    </row>
    <row r="15" spans="1:4" ht="67.5" customHeight="1">
      <c r="A15" s="120"/>
      <c r="B15" s="46" t="s">
        <v>66</v>
      </c>
      <c r="C15" s="42">
        <v>237000000</v>
      </c>
      <c r="D15" s="123"/>
    </row>
    <row r="16" spans="1:4" ht="89.25" customHeight="1">
      <c r="A16" s="121"/>
      <c r="B16" s="46" t="s">
        <v>99</v>
      </c>
      <c r="C16" s="42">
        <v>620000000</v>
      </c>
      <c r="D16" s="124"/>
    </row>
    <row r="17" spans="1:4" ht="89.25" customHeight="1">
      <c r="A17" s="119">
        <v>2014</v>
      </c>
      <c r="B17" s="56" t="s">
        <v>150</v>
      </c>
      <c r="C17" s="81">
        <f>244996669-2617669</f>
        <v>242379000</v>
      </c>
      <c r="D17" s="122">
        <f>C17+C18+C19</f>
        <v>324269000</v>
      </c>
    </row>
    <row r="18" spans="1:4" ht="89.25" customHeight="1">
      <c r="A18" s="120"/>
      <c r="B18" s="56" t="s">
        <v>139</v>
      </c>
      <c r="C18" s="81">
        <f>75000000</f>
        <v>75000000</v>
      </c>
      <c r="D18" s="123"/>
    </row>
    <row r="19" spans="1:4" ht="100.5" customHeight="1">
      <c r="A19" s="121"/>
      <c r="B19" s="56" t="s">
        <v>142</v>
      </c>
      <c r="C19" s="81">
        <v>6890000</v>
      </c>
      <c r="D19" s="124"/>
    </row>
    <row r="20" spans="1:4" ht="39" customHeight="1">
      <c r="A20" s="126" t="s">
        <v>148</v>
      </c>
      <c r="B20" s="127"/>
      <c r="C20" s="128"/>
      <c r="D20" s="35">
        <f>SUM(D6:D19)</f>
        <v>1839813922</v>
      </c>
    </row>
    <row r="22" ht="21" customHeight="1"/>
  </sheetData>
  <sheetProtection/>
  <mergeCells count="12">
    <mergeCell ref="D17:D19"/>
    <mergeCell ref="A17:A19"/>
    <mergeCell ref="A14:A16"/>
    <mergeCell ref="D14:D16"/>
    <mergeCell ref="A1:D1"/>
    <mergeCell ref="A2:D2"/>
    <mergeCell ref="A20:C20"/>
    <mergeCell ref="A4:D4"/>
    <mergeCell ref="A6:A10"/>
    <mergeCell ref="A11:A12"/>
    <mergeCell ref="D6:D10"/>
    <mergeCell ref="D11:D12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56" r:id="rId1"/>
  <ignoredErrors>
    <ignoredError sqref="D11 D6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zoomScale="80" zoomScaleNormal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9.7109375" style="0" customWidth="1"/>
    <col min="2" max="2" width="80.7109375" style="0" customWidth="1"/>
    <col min="3" max="3" width="18.7109375" style="0" customWidth="1"/>
    <col min="4" max="4" width="22.7109375" style="0" customWidth="1"/>
  </cols>
  <sheetData>
    <row r="1" spans="1:4" ht="24" customHeight="1">
      <c r="A1" s="125" t="s">
        <v>149</v>
      </c>
      <c r="B1" s="125"/>
      <c r="C1" s="125"/>
      <c r="D1" s="125"/>
    </row>
    <row r="2" spans="1:4" ht="24" customHeight="1">
      <c r="A2" s="125" t="s">
        <v>55</v>
      </c>
      <c r="B2" s="125"/>
      <c r="C2" s="125"/>
      <c r="D2" s="125"/>
    </row>
    <row r="3" spans="1:4" ht="24" customHeight="1">
      <c r="A3" s="1"/>
      <c r="B3" s="1"/>
      <c r="C3" s="1"/>
      <c r="D3" s="1"/>
    </row>
    <row r="4" spans="1:4" ht="42" customHeight="1">
      <c r="A4" s="134" t="s">
        <v>64</v>
      </c>
      <c r="B4" s="135"/>
      <c r="C4" s="135"/>
      <c r="D4" s="136"/>
    </row>
    <row r="5" spans="1:4" ht="42" customHeight="1">
      <c r="A5" s="4" t="s">
        <v>0</v>
      </c>
      <c r="B5" s="4" t="s">
        <v>1</v>
      </c>
      <c r="C5" s="4" t="s">
        <v>6</v>
      </c>
      <c r="D5" s="4" t="s">
        <v>2</v>
      </c>
    </row>
    <row r="6" spans="1:4" ht="58.5" customHeight="1">
      <c r="A6" s="27">
        <v>2013</v>
      </c>
      <c r="B6" s="16" t="s">
        <v>63</v>
      </c>
      <c r="C6" s="28">
        <v>47032200</v>
      </c>
      <c r="D6" s="28">
        <f>C6</f>
        <v>47032200</v>
      </c>
    </row>
    <row r="7" spans="1:4" ht="39" customHeight="1">
      <c r="A7" s="126" t="s">
        <v>61</v>
      </c>
      <c r="B7" s="143"/>
      <c r="C7" s="133"/>
      <c r="D7" s="35">
        <f>SUM(D6:D6)</f>
        <v>47032200</v>
      </c>
    </row>
    <row r="10" spans="1:4" ht="42" customHeight="1">
      <c r="A10" s="134" t="s">
        <v>88</v>
      </c>
      <c r="B10" s="135"/>
      <c r="C10" s="135"/>
      <c r="D10" s="136"/>
    </row>
    <row r="11" spans="1:4" ht="42" customHeight="1">
      <c r="A11" s="4" t="s">
        <v>0</v>
      </c>
      <c r="B11" s="4" t="s">
        <v>1</v>
      </c>
      <c r="C11" s="4" t="s">
        <v>6</v>
      </c>
      <c r="D11" s="4" t="s">
        <v>2</v>
      </c>
    </row>
    <row r="12" spans="1:4" ht="63" customHeight="1">
      <c r="A12" s="22">
        <v>2013</v>
      </c>
      <c r="B12" s="55" t="s">
        <v>68</v>
      </c>
      <c r="C12" s="23">
        <v>233980666</v>
      </c>
      <c r="D12" s="23">
        <f>SUM(C12)</f>
        <v>233980666</v>
      </c>
    </row>
    <row r="13" spans="1:4" ht="39" customHeight="1">
      <c r="A13" s="126" t="s">
        <v>61</v>
      </c>
      <c r="B13" s="143"/>
      <c r="C13" s="133"/>
      <c r="D13" s="35">
        <f>D12</f>
        <v>233980666</v>
      </c>
    </row>
    <row r="16" spans="1:4" ht="42" customHeight="1">
      <c r="A16" s="134" t="s">
        <v>90</v>
      </c>
      <c r="B16" s="135"/>
      <c r="C16" s="135"/>
      <c r="D16" s="136"/>
    </row>
    <row r="17" spans="1:4" ht="42" customHeight="1">
      <c r="A17" s="4" t="s">
        <v>0</v>
      </c>
      <c r="B17" s="4" t="s">
        <v>1</v>
      </c>
      <c r="C17" s="4" t="s">
        <v>6</v>
      </c>
      <c r="D17" s="4" t="s">
        <v>2</v>
      </c>
    </row>
    <row r="18" spans="1:4" ht="66.75" customHeight="1">
      <c r="A18" s="27">
        <v>2013</v>
      </c>
      <c r="B18" s="16" t="s">
        <v>131</v>
      </c>
      <c r="C18" s="28">
        <v>35043681</v>
      </c>
      <c r="D18" s="28">
        <f>C18</f>
        <v>35043681</v>
      </c>
    </row>
    <row r="19" spans="1:4" ht="39" customHeight="1">
      <c r="A19" s="126" t="s">
        <v>61</v>
      </c>
      <c r="B19" s="143"/>
      <c r="C19" s="133"/>
      <c r="D19" s="35">
        <f>SUM(D18:D18)</f>
        <v>35043681</v>
      </c>
    </row>
    <row r="22" spans="1:4" ht="42.75" customHeight="1">
      <c r="A22" s="134" t="s">
        <v>161</v>
      </c>
      <c r="B22" s="135"/>
      <c r="C22" s="135"/>
      <c r="D22" s="136"/>
    </row>
    <row r="23" spans="1:4" ht="42.75" customHeight="1">
      <c r="A23" s="4" t="s">
        <v>0</v>
      </c>
      <c r="B23" s="4" t="s">
        <v>1</v>
      </c>
      <c r="C23" s="4" t="s">
        <v>6</v>
      </c>
      <c r="D23" s="4" t="s">
        <v>2</v>
      </c>
    </row>
    <row r="24" spans="1:4" ht="78">
      <c r="A24" s="84">
        <v>2014</v>
      </c>
      <c r="B24" s="99" t="s">
        <v>145</v>
      </c>
      <c r="C24" s="83">
        <v>8967889</v>
      </c>
      <c r="D24" s="82">
        <f>C24</f>
        <v>8967889</v>
      </c>
    </row>
    <row r="25" spans="1:4" ht="39" customHeight="1">
      <c r="A25" s="126" t="s">
        <v>152</v>
      </c>
      <c r="B25" s="143"/>
      <c r="C25" s="133"/>
      <c r="D25" s="35">
        <f>SUM(D24:D24)</f>
        <v>8967889</v>
      </c>
    </row>
  </sheetData>
  <sheetProtection/>
  <mergeCells count="10">
    <mergeCell ref="A22:D22"/>
    <mergeCell ref="A25:C25"/>
    <mergeCell ref="A16:D16"/>
    <mergeCell ref="A19:C19"/>
    <mergeCell ref="A1:D1"/>
    <mergeCell ref="A2:D2"/>
    <mergeCell ref="A4:D4"/>
    <mergeCell ref="A7:C7"/>
    <mergeCell ref="A10:D10"/>
    <mergeCell ref="A13:C13"/>
  </mergeCells>
  <printOptions horizontalCentered="1"/>
  <pageMargins left="0.7086614173228347" right="0.7086614173228347" top="1.3385826771653544" bottom="0.7480314960629921" header="0" footer="0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="80" zoomScaleNormal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9.7109375" style="0" customWidth="1"/>
    <col min="2" max="2" width="80.7109375" style="0" customWidth="1"/>
    <col min="3" max="3" width="18.7109375" style="0" customWidth="1"/>
    <col min="4" max="4" width="22.7109375" style="0" customWidth="1"/>
  </cols>
  <sheetData>
    <row r="1" spans="1:4" ht="24" customHeight="1">
      <c r="A1" s="125" t="s">
        <v>149</v>
      </c>
      <c r="B1" s="125"/>
      <c r="C1" s="125"/>
      <c r="D1" s="125"/>
    </row>
    <row r="2" spans="1:4" ht="24" customHeight="1">
      <c r="A2" s="125" t="s">
        <v>55</v>
      </c>
      <c r="B2" s="125"/>
      <c r="C2" s="125"/>
      <c r="D2" s="125"/>
    </row>
    <row r="3" spans="1:4" ht="24" customHeight="1">
      <c r="A3" s="1"/>
      <c r="B3" s="1"/>
      <c r="C3" s="1"/>
      <c r="D3" s="1"/>
    </row>
    <row r="4" spans="1:4" ht="42" customHeight="1">
      <c r="A4" s="134" t="s">
        <v>41</v>
      </c>
      <c r="B4" s="135"/>
      <c r="C4" s="135"/>
      <c r="D4" s="136"/>
    </row>
    <row r="5" spans="1:4" ht="42" customHeight="1">
      <c r="A5" s="4" t="s">
        <v>0</v>
      </c>
      <c r="B5" s="45" t="s">
        <v>1</v>
      </c>
      <c r="C5" s="4" t="s">
        <v>6</v>
      </c>
      <c r="D5" s="4" t="s">
        <v>2</v>
      </c>
    </row>
    <row r="6" spans="1:4" ht="48.75" customHeight="1">
      <c r="A6" s="47">
        <v>2010</v>
      </c>
      <c r="B6" s="46" t="s">
        <v>7</v>
      </c>
      <c r="C6" s="48">
        <v>32619200</v>
      </c>
      <c r="D6" s="23">
        <f>SUM(C6)</f>
        <v>32619200</v>
      </c>
    </row>
    <row r="7" spans="1:4" ht="49.5" customHeight="1">
      <c r="A7" s="137">
        <v>2011</v>
      </c>
      <c r="B7" s="46" t="s">
        <v>8</v>
      </c>
      <c r="C7" s="49">
        <v>17264280</v>
      </c>
      <c r="D7" s="123">
        <f>SUM(C7:C8)</f>
        <v>71034460</v>
      </c>
    </row>
    <row r="8" spans="1:4" ht="51.75" customHeight="1">
      <c r="A8" s="137"/>
      <c r="B8" s="46" t="s">
        <v>9</v>
      </c>
      <c r="C8" s="50">
        <v>53770180</v>
      </c>
      <c r="D8" s="123"/>
    </row>
    <row r="9" spans="1:4" ht="46.5" customHeight="1">
      <c r="A9" s="119">
        <v>2013</v>
      </c>
      <c r="B9" s="46" t="s">
        <v>84</v>
      </c>
      <c r="C9" s="76">
        <v>142869493</v>
      </c>
      <c r="D9" s="122">
        <f>C9+C10+C11</f>
        <v>381339983</v>
      </c>
    </row>
    <row r="10" spans="1:4" ht="69" customHeight="1">
      <c r="A10" s="120"/>
      <c r="B10" s="46" t="s">
        <v>67</v>
      </c>
      <c r="C10" s="76">
        <v>183686068</v>
      </c>
      <c r="D10" s="123"/>
    </row>
    <row r="11" spans="1:4" ht="69" customHeight="1">
      <c r="A11" s="121"/>
      <c r="B11" s="46" t="s">
        <v>100</v>
      </c>
      <c r="C11" s="76">
        <v>54784422</v>
      </c>
      <c r="D11" s="124"/>
    </row>
    <row r="12" spans="1:4" ht="69" customHeight="1">
      <c r="A12" s="29">
        <v>2014</v>
      </c>
      <c r="B12" s="56" t="s">
        <v>141</v>
      </c>
      <c r="C12" s="81">
        <v>33914900</v>
      </c>
      <c r="D12" s="81">
        <f>C12</f>
        <v>33914900</v>
      </c>
    </row>
    <row r="13" spans="1:4" ht="39" customHeight="1">
      <c r="A13" s="126" t="s">
        <v>148</v>
      </c>
      <c r="B13" s="127"/>
      <c r="C13" s="133"/>
      <c r="D13" s="35">
        <f>SUM(D6:D9)</f>
        <v>484993643</v>
      </c>
    </row>
    <row r="14" spans="1:4" ht="21" customHeight="1">
      <c r="A14" s="10"/>
      <c r="B14" s="10"/>
      <c r="C14" s="10"/>
      <c r="D14" s="11"/>
    </row>
    <row r="15" spans="1:4" ht="21" customHeight="1">
      <c r="A15" s="10"/>
      <c r="B15" s="10"/>
      <c r="C15" s="10"/>
      <c r="D15" s="11"/>
    </row>
  </sheetData>
  <sheetProtection/>
  <mergeCells count="8">
    <mergeCell ref="A9:A11"/>
    <mergeCell ref="D9:D11"/>
    <mergeCell ref="A1:D1"/>
    <mergeCell ref="A2:D2"/>
    <mergeCell ref="A13:C13"/>
    <mergeCell ref="A4:D4"/>
    <mergeCell ref="A7:A8"/>
    <mergeCell ref="D7:D8"/>
  </mergeCells>
  <printOptions horizontalCentered="1"/>
  <pageMargins left="0.7086614173228347" right="0.7086614173228347" top="1.3385826771653544" bottom="0.7480314960629921" header="0" footer="0"/>
  <pageSetup horizontalDpi="600" verticalDpi="600" orientation="portrait" scale="70" r:id="rId1"/>
  <ignoredErrors>
    <ignoredError sqref="D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="80" zoomScaleNormal="80" zoomScalePageLayoutView="0" workbookViewId="0" topLeftCell="A1">
      <selection activeCell="A2" sqref="A2:D2"/>
    </sheetView>
  </sheetViews>
  <sheetFormatPr defaultColWidth="11.421875" defaultRowHeight="15"/>
  <cols>
    <col min="1" max="1" width="9.7109375" style="0" customWidth="1"/>
    <col min="2" max="2" width="80.7109375" style="0" customWidth="1"/>
    <col min="3" max="3" width="18.7109375" style="0" customWidth="1"/>
    <col min="4" max="4" width="22.7109375" style="0" customWidth="1"/>
  </cols>
  <sheetData>
    <row r="1" spans="1:4" ht="24" customHeight="1">
      <c r="A1" s="125" t="s">
        <v>149</v>
      </c>
      <c r="B1" s="125"/>
      <c r="C1" s="125"/>
      <c r="D1" s="125"/>
    </row>
    <row r="2" spans="1:4" ht="24" customHeight="1">
      <c r="A2" s="125" t="s">
        <v>55</v>
      </c>
      <c r="B2" s="125"/>
      <c r="C2" s="125"/>
      <c r="D2" s="125"/>
    </row>
    <row r="3" spans="1:4" ht="24" customHeight="1">
      <c r="A3" s="1"/>
      <c r="B3" s="1"/>
      <c r="C3" s="1"/>
      <c r="D3" s="1"/>
    </row>
    <row r="4" spans="1:4" ht="42" customHeight="1">
      <c r="A4" s="134" t="s">
        <v>69</v>
      </c>
      <c r="B4" s="135"/>
      <c r="C4" s="135"/>
      <c r="D4" s="136"/>
    </row>
    <row r="5" spans="1:4" ht="42" customHeight="1">
      <c r="A5" s="4" t="s">
        <v>0</v>
      </c>
      <c r="B5" s="45" t="s">
        <v>1</v>
      </c>
      <c r="C5" s="4" t="s">
        <v>6</v>
      </c>
      <c r="D5" s="4" t="s">
        <v>2</v>
      </c>
    </row>
    <row r="6" spans="1:4" ht="39" customHeight="1">
      <c r="A6" s="119">
        <v>2013</v>
      </c>
      <c r="B6" s="46" t="s">
        <v>101</v>
      </c>
      <c r="C6" s="48">
        <v>76223600</v>
      </c>
      <c r="D6" s="122">
        <f>C6+C7+C8</f>
        <v>163948600</v>
      </c>
    </row>
    <row r="7" spans="1:4" ht="71.25" customHeight="1">
      <c r="A7" s="120"/>
      <c r="B7" s="46" t="s">
        <v>102</v>
      </c>
      <c r="C7" s="48">
        <v>72355000</v>
      </c>
      <c r="D7" s="123"/>
    </row>
    <row r="8" spans="1:4" ht="66.75" customHeight="1">
      <c r="A8" s="121"/>
      <c r="B8" s="46" t="s">
        <v>103</v>
      </c>
      <c r="C8" s="48">
        <v>15370000</v>
      </c>
      <c r="D8" s="124"/>
    </row>
    <row r="9" spans="1:4" ht="39" customHeight="1">
      <c r="A9" s="126" t="s">
        <v>156</v>
      </c>
      <c r="B9" s="127"/>
      <c r="C9" s="133"/>
      <c r="D9" s="35">
        <f>SUM(D6:D8)</f>
        <v>163948600</v>
      </c>
    </row>
  </sheetData>
  <sheetProtection/>
  <mergeCells count="6">
    <mergeCell ref="A1:D1"/>
    <mergeCell ref="A2:D2"/>
    <mergeCell ref="A4:D4"/>
    <mergeCell ref="A9:C9"/>
    <mergeCell ref="A6:A8"/>
    <mergeCell ref="D6:D8"/>
  </mergeCells>
  <printOptions horizontalCentered="1" verticalCentered="1"/>
  <pageMargins left="0.7086614173228347" right="0.7086614173228347" top="0.7480314960629921" bottom="0.7480314960629921" header="1.299212598425197" footer="0.7086614173228347"/>
  <pageSetup horizontalDpi="600" verticalDpi="600" orientation="portrait" scale="66" r:id="rId1"/>
  <headerFooter>
    <oddHeader>&amp;C&amp;"Times New Roman,Negrita"&amp;12UNIDADES TECNOLÓGICAS DE SANTANDER
INVERSIÓN 2010 - 2012</oddHeader>
    <oddFooter>&amp;C&amp;"Times New Roman,Negrita"&amp;12OFICINA ASESORA DE PLANEACIÓN 
DICIEMBRE DE 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zoomScalePageLayoutView="0" workbookViewId="0" topLeftCell="A1">
      <selection activeCell="A2" sqref="A2:D2"/>
    </sheetView>
  </sheetViews>
  <sheetFormatPr defaultColWidth="11.421875" defaultRowHeight="15"/>
  <cols>
    <col min="1" max="1" width="9.7109375" style="0" customWidth="1"/>
    <col min="2" max="2" width="80.7109375" style="0" customWidth="1"/>
    <col min="3" max="3" width="18.7109375" style="0" customWidth="1"/>
    <col min="4" max="4" width="22.7109375" style="0" customWidth="1"/>
  </cols>
  <sheetData>
    <row r="1" spans="1:4" s="37" customFormat="1" ht="24" customHeight="1">
      <c r="A1" s="125" t="s">
        <v>149</v>
      </c>
      <c r="B1" s="125"/>
      <c r="C1" s="125"/>
      <c r="D1" s="125"/>
    </row>
    <row r="2" spans="1:4" s="37" customFormat="1" ht="24" customHeight="1">
      <c r="A2" s="125" t="s">
        <v>55</v>
      </c>
      <c r="B2" s="125"/>
      <c r="C2" s="125"/>
      <c r="D2" s="125"/>
    </row>
    <row r="3" spans="1:4" s="37" customFormat="1" ht="24" customHeight="1">
      <c r="A3" s="38"/>
      <c r="B3" s="38"/>
      <c r="C3" s="38"/>
      <c r="D3" s="38"/>
    </row>
    <row r="4" spans="1:4" ht="42" customHeight="1">
      <c r="A4" s="129" t="s">
        <v>42</v>
      </c>
      <c r="B4" s="129"/>
      <c r="C4" s="129"/>
      <c r="D4" s="129"/>
    </row>
    <row r="5" spans="1:4" ht="42" customHeight="1">
      <c r="A5" s="4" t="s">
        <v>0</v>
      </c>
      <c r="B5" s="4" t="s">
        <v>1</v>
      </c>
      <c r="C5" s="4" t="s">
        <v>6</v>
      </c>
      <c r="D5" s="4" t="s">
        <v>2</v>
      </c>
    </row>
    <row r="6" spans="1:4" ht="71.25" customHeight="1">
      <c r="A6" s="24">
        <v>2012</v>
      </c>
      <c r="B6" s="8" t="s">
        <v>104</v>
      </c>
      <c r="C6" s="9">
        <v>241900000</v>
      </c>
      <c r="D6" s="25">
        <f>SUM(C6:C6)</f>
        <v>241900000</v>
      </c>
    </row>
    <row r="7" spans="1:7" ht="39" customHeight="1">
      <c r="A7" s="138" t="s">
        <v>50</v>
      </c>
      <c r="B7" s="139"/>
      <c r="C7" s="140"/>
      <c r="D7" s="39">
        <f>D6</f>
        <v>241900000</v>
      </c>
      <c r="E7" s="3"/>
      <c r="G7" s="3"/>
    </row>
    <row r="8" spans="1:4" ht="15">
      <c r="A8" s="3"/>
      <c r="B8" s="3"/>
      <c r="C8" s="3"/>
      <c r="D8" s="3"/>
    </row>
    <row r="9" spans="1:4" ht="15">
      <c r="A9" s="3"/>
      <c r="B9" s="3"/>
      <c r="C9" s="3"/>
      <c r="D9" s="3"/>
    </row>
    <row r="10" spans="1:4" ht="15">
      <c r="A10" s="3"/>
      <c r="B10" s="3"/>
      <c r="C10" s="3"/>
      <c r="D10" s="3"/>
    </row>
    <row r="11" spans="1:4" ht="15">
      <c r="A11" s="3"/>
      <c r="B11" s="3"/>
      <c r="C11" s="3"/>
      <c r="D11" s="3"/>
    </row>
    <row r="12" spans="1:4" ht="15">
      <c r="A12" s="3"/>
      <c r="B12" s="3"/>
      <c r="C12" s="3"/>
      <c r="D12" s="3"/>
    </row>
  </sheetData>
  <sheetProtection/>
  <mergeCells count="4">
    <mergeCell ref="A4:D4"/>
    <mergeCell ref="A7:C7"/>
    <mergeCell ref="A1:D1"/>
    <mergeCell ref="A2:D2"/>
  </mergeCells>
  <printOptions horizontalCentered="1" verticalCentered="1"/>
  <pageMargins left="0.7086614173228347" right="0.7086614173228347" top="0.7480314960629921" bottom="0.7480314960629921" header="0.9055118110236221" footer="0.7086614173228347"/>
  <pageSetup horizontalDpi="600" verticalDpi="600" orientation="portrait" scale="66" r:id="rId1"/>
  <headerFooter>
    <oddHeader>&amp;C&amp;"Times New Roman,Negrita"&amp;12UNIDADES TECNOLÓGICAS DE SANTANDER 
INVERSIÓN 2010 - 2012</oddHeader>
    <oddFooter>&amp;C&amp;"Times New Roman,Negrita"&amp;12OFICINA ASESORA DE PLANEACIÓN 
DICIEMBRE DE 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80" zoomScaleNormal="80" zoomScalePageLayoutView="0" workbookViewId="0" topLeftCell="A1">
      <selection activeCell="A2" sqref="A2:D2"/>
    </sheetView>
  </sheetViews>
  <sheetFormatPr defaultColWidth="11.421875" defaultRowHeight="15"/>
  <cols>
    <col min="1" max="1" width="9.7109375" style="0" customWidth="1"/>
    <col min="2" max="2" width="80.7109375" style="0" customWidth="1"/>
    <col min="3" max="3" width="18.7109375" style="0" customWidth="1"/>
    <col min="4" max="4" width="22.7109375" style="0" customWidth="1"/>
  </cols>
  <sheetData>
    <row r="1" spans="1:4" ht="24" customHeight="1">
      <c r="A1" s="125" t="s">
        <v>149</v>
      </c>
      <c r="B1" s="125"/>
      <c r="C1" s="125"/>
      <c r="D1" s="125"/>
    </row>
    <row r="2" spans="1:4" ht="24" customHeight="1">
      <c r="A2" s="125" t="s">
        <v>55</v>
      </c>
      <c r="B2" s="125"/>
      <c r="C2" s="125"/>
      <c r="D2" s="125"/>
    </row>
    <row r="3" spans="1:4" ht="24" customHeight="1">
      <c r="A3" s="38"/>
      <c r="B3" s="38"/>
      <c r="C3" s="38"/>
      <c r="D3" s="38"/>
    </row>
    <row r="4" spans="1:4" ht="42" customHeight="1">
      <c r="A4" s="134" t="s">
        <v>43</v>
      </c>
      <c r="B4" s="135"/>
      <c r="C4" s="135"/>
      <c r="D4" s="136"/>
    </row>
    <row r="5" spans="1:4" ht="42" customHeight="1">
      <c r="A5" s="4" t="s">
        <v>0</v>
      </c>
      <c r="B5" s="45" t="s">
        <v>1</v>
      </c>
      <c r="C5" s="4" t="s">
        <v>6</v>
      </c>
      <c r="D5" s="4" t="s">
        <v>2</v>
      </c>
    </row>
    <row r="6" spans="1:4" ht="33.75" customHeight="1">
      <c r="A6" s="47">
        <v>2010</v>
      </c>
      <c r="B6" s="46" t="s">
        <v>105</v>
      </c>
      <c r="C6" s="48">
        <v>29450000</v>
      </c>
      <c r="D6" s="6">
        <f>SUM(C6)</f>
        <v>29450000</v>
      </c>
    </row>
    <row r="7" spans="1:4" ht="46.5" customHeight="1">
      <c r="A7" s="47">
        <v>2011</v>
      </c>
      <c r="B7" s="46" t="s">
        <v>10</v>
      </c>
      <c r="C7" s="48">
        <v>167055585</v>
      </c>
      <c r="D7" s="6">
        <f>SUM(C7)</f>
        <v>167055585</v>
      </c>
    </row>
    <row r="8" spans="1:4" ht="52.5" customHeight="1">
      <c r="A8" s="141">
        <v>2012</v>
      </c>
      <c r="B8" s="46" t="s">
        <v>106</v>
      </c>
      <c r="C8" s="48">
        <v>167366433</v>
      </c>
      <c r="D8" s="122">
        <f>SUM(C8:C9)</f>
        <v>233141600</v>
      </c>
    </row>
    <row r="9" spans="1:4" ht="57" customHeight="1">
      <c r="A9" s="142"/>
      <c r="B9" s="46" t="s">
        <v>107</v>
      </c>
      <c r="C9" s="48">
        <v>65775167</v>
      </c>
      <c r="D9" s="124"/>
    </row>
    <row r="10" spans="1:4" ht="58.5" customHeight="1">
      <c r="A10" s="47">
        <v>2013</v>
      </c>
      <c r="B10" s="46" t="s">
        <v>108</v>
      </c>
      <c r="C10" s="48">
        <v>230351601</v>
      </c>
      <c r="D10" s="21">
        <f>C10</f>
        <v>230351601</v>
      </c>
    </row>
    <row r="11" spans="1:4" ht="58.5" customHeight="1">
      <c r="A11" s="94">
        <v>2014</v>
      </c>
      <c r="B11" s="56" t="s">
        <v>165</v>
      </c>
      <c r="C11" s="95">
        <f>225491000+69219930+776774</f>
        <v>295487704</v>
      </c>
      <c r="D11" s="95">
        <f>C11</f>
        <v>295487704</v>
      </c>
    </row>
    <row r="12" spans="1:4" ht="39" customHeight="1">
      <c r="A12" s="126" t="s">
        <v>62</v>
      </c>
      <c r="B12" s="127"/>
      <c r="C12" s="133"/>
      <c r="D12" s="36">
        <f>SUM(D6:D11)</f>
        <v>955486490</v>
      </c>
    </row>
    <row r="19" ht="30" customHeight="1"/>
    <row r="22" ht="27.75" customHeight="1"/>
    <row r="23" ht="25.5" customHeight="1"/>
    <row r="24" ht="53.25" customHeight="1"/>
  </sheetData>
  <sheetProtection/>
  <mergeCells count="6">
    <mergeCell ref="A1:D1"/>
    <mergeCell ref="A2:D2"/>
    <mergeCell ref="A4:D4"/>
    <mergeCell ref="A8:A9"/>
    <mergeCell ref="D8:D9"/>
    <mergeCell ref="A12:C12"/>
  </mergeCells>
  <printOptions horizontalCentered="1"/>
  <pageMargins left="0.7086614173228347" right="0.7086614173228347" top="1.3385826771653544" bottom="0.7480314960629921" header="0" footer="0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="80" zoomScaleNormal="80" zoomScalePageLayoutView="0" workbookViewId="0" topLeftCell="A1">
      <selection activeCell="A2" sqref="A2:D2"/>
    </sheetView>
  </sheetViews>
  <sheetFormatPr defaultColWidth="11.421875" defaultRowHeight="15"/>
  <cols>
    <col min="1" max="1" width="9.7109375" style="0" customWidth="1"/>
    <col min="2" max="2" width="80.7109375" style="0" customWidth="1"/>
    <col min="3" max="3" width="18.7109375" style="0" customWidth="1"/>
    <col min="4" max="4" width="22.7109375" style="0" customWidth="1"/>
  </cols>
  <sheetData>
    <row r="1" spans="1:4" ht="24" customHeight="1">
      <c r="A1" s="125" t="s">
        <v>149</v>
      </c>
      <c r="B1" s="125"/>
      <c r="C1" s="125"/>
      <c r="D1" s="125"/>
    </row>
    <row r="2" spans="1:4" ht="24" customHeight="1">
      <c r="A2" s="125" t="s">
        <v>55</v>
      </c>
      <c r="B2" s="125"/>
      <c r="C2" s="125"/>
      <c r="D2" s="125"/>
    </row>
    <row r="3" spans="1:4" ht="24" customHeight="1">
      <c r="A3" s="1"/>
      <c r="B3" s="1"/>
      <c r="C3" s="1"/>
      <c r="D3" s="1"/>
    </row>
    <row r="4" spans="1:4" ht="42" customHeight="1">
      <c r="A4" s="134" t="s">
        <v>46</v>
      </c>
      <c r="B4" s="135"/>
      <c r="C4" s="135"/>
      <c r="D4" s="136"/>
    </row>
    <row r="5" spans="1:4" ht="42" customHeight="1">
      <c r="A5" s="4" t="s">
        <v>0</v>
      </c>
      <c r="B5" s="4" t="s">
        <v>1</v>
      </c>
      <c r="C5" s="4" t="s">
        <v>6</v>
      </c>
      <c r="D5" s="4" t="s">
        <v>2</v>
      </c>
    </row>
    <row r="6" spans="1:4" ht="54" customHeight="1">
      <c r="A6" s="29">
        <v>2014</v>
      </c>
      <c r="B6" s="180" t="s">
        <v>154</v>
      </c>
      <c r="C6" s="81">
        <v>111615240</v>
      </c>
      <c r="D6" s="81">
        <f>SUM(C6)</f>
        <v>111615240</v>
      </c>
    </row>
    <row r="7" spans="1:4" ht="39" customHeight="1">
      <c r="A7" s="126" t="s">
        <v>152</v>
      </c>
      <c r="B7" s="143"/>
      <c r="C7" s="133"/>
      <c r="D7" s="35">
        <f>D6</f>
        <v>111615240</v>
      </c>
    </row>
  </sheetData>
  <sheetProtection/>
  <mergeCells count="4">
    <mergeCell ref="A1:D1"/>
    <mergeCell ref="A2:D2"/>
    <mergeCell ref="A4:D4"/>
    <mergeCell ref="A7:C7"/>
  </mergeCells>
  <printOptions horizontalCentered="1" verticalCentered="1"/>
  <pageMargins left="0.7086614173228347" right="0.7086614173228347" top="0.7480314960629921" bottom="0.7480314960629921" header="1.299212598425197" footer="0.9055118110236221"/>
  <pageSetup horizontalDpi="600" verticalDpi="600" orientation="portrait" scale="68" r:id="rId1"/>
  <headerFooter>
    <oddHeader>&amp;C&amp;"Times New Roman,Negrita"&amp;12UNIDADES TECNOLÓGICAS DE SANTANDER 
INVERSIÓN 2010 - 2012</oddHeader>
    <oddFooter>&amp;C&amp;"Times New Roman,Negrita"&amp;12OFICINA ASESORA DE PLANEACIÓN 
DICIEMBRE DE 2012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="80" zoomScaleNormal="80" zoomScalePageLayoutView="0" workbookViewId="0" topLeftCell="A1">
      <selection activeCell="A2" sqref="A2:D2"/>
    </sheetView>
  </sheetViews>
  <sheetFormatPr defaultColWidth="11.421875" defaultRowHeight="15"/>
  <cols>
    <col min="1" max="1" width="9.7109375" style="0" customWidth="1"/>
    <col min="2" max="2" width="80.7109375" style="0" customWidth="1"/>
    <col min="3" max="3" width="18.7109375" style="0" customWidth="1"/>
    <col min="4" max="4" width="22.7109375" style="0" customWidth="1"/>
  </cols>
  <sheetData>
    <row r="1" spans="1:4" ht="24" customHeight="1">
      <c r="A1" s="125" t="s">
        <v>149</v>
      </c>
      <c r="B1" s="125"/>
      <c r="C1" s="125"/>
      <c r="D1" s="125"/>
    </row>
    <row r="2" spans="1:4" ht="24" customHeight="1">
      <c r="A2" s="125" t="s">
        <v>55</v>
      </c>
      <c r="B2" s="125"/>
      <c r="C2" s="125"/>
      <c r="D2" s="125"/>
    </row>
    <row r="3" spans="1:4" ht="24" customHeight="1">
      <c r="A3" s="1"/>
      <c r="B3" s="1"/>
      <c r="C3" s="1"/>
      <c r="D3" s="1"/>
    </row>
    <row r="4" spans="1:4" ht="42" customHeight="1">
      <c r="A4" s="134" t="s">
        <v>44</v>
      </c>
      <c r="B4" s="135"/>
      <c r="C4" s="135"/>
      <c r="D4" s="136"/>
    </row>
    <row r="5" spans="1:4" ht="42" customHeight="1">
      <c r="A5" s="4" t="s">
        <v>0</v>
      </c>
      <c r="B5" s="45" t="s">
        <v>1</v>
      </c>
      <c r="C5" s="4" t="s">
        <v>6</v>
      </c>
      <c r="D5" s="4" t="s">
        <v>2</v>
      </c>
    </row>
    <row r="6" spans="1:4" ht="55.5" customHeight="1">
      <c r="A6" s="47">
        <v>2011</v>
      </c>
      <c r="B6" s="46" t="s">
        <v>109</v>
      </c>
      <c r="C6" s="48">
        <v>48185000</v>
      </c>
      <c r="D6" s="23">
        <f>SUM(C6)</f>
        <v>48185000</v>
      </c>
    </row>
    <row r="7" spans="1:4" ht="57" customHeight="1">
      <c r="A7" s="47">
        <v>2013</v>
      </c>
      <c r="B7" s="46" t="s">
        <v>71</v>
      </c>
      <c r="C7" s="48">
        <v>37646881</v>
      </c>
      <c r="D7" s="23">
        <f>C7</f>
        <v>37646881</v>
      </c>
    </row>
    <row r="8" spans="1:4" ht="63.75" customHeight="1">
      <c r="A8" s="141">
        <v>2014</v>
      </c>
      <c r="B8" s="56" t="s">
        <v>147</v>
      </c>
      <c r="C8" s="81">
        <v>125000000</v>
      </c>
      <c r="D8" s="122">
        <f>C8+C9+C10</f>
        <v>192860000</v>
      </c>
    </row>
    <row r="9" spans="1:4" ht="63.75" customHeight="1">
      <c r="A9" s="137"/>
      <c r="B9" s="179" t="s">
        <v>163</v>
      </c>
      <c r="C9" s="48">
        <v>16008000</v>
      </c>
      <c r="D9" s="123"/>
    </row>
    <row r="10" spans="1:4" ht="63.75" customHeight="1">
      <c r="A10" s="142"/>
      <c r="B10" s="179" t="s">
        <v>167</v>
      </c>
      <c r="C10" s="48">
        <v>51852000</v>
      </c>
      <c r="D10" s="124"/>
    </row>
    <row r="11" spans="1:4" ht="39" customHeight="1">
      <c r="A11" s="126" t="s">
        <v>158</v>
      </c>
      <c r="B11" s="127"/>
      <c r="C11" s="133"/>
      <c r="D11" s="35">
        <f>SUM(D6:D8)</f>
        <v>278691881</v>
      </c>
    </row>
  </sheetData>
  <sheetProtection/>
  <mergeCells count="6">
    <mergeCell ref="A4:D4"/>
    <mergeCell ref="A11:C11"/>
    <mergeCell ref="A1:D1"/>
    <mergeCell ref="A2:D2"/>
    <mergeCell ref="D8:D10"/>
    <mergeCell ref="A8:A10"/>
  </mergeCells>
  <printOptions horizontalCentered="1" verticalCentered="1"/>
  <pageMargins left="0.7086614173228347" right="0.7086614173228347" top="0.7480314960629921" bottom="0.7480314960629921" header="1.299212598425197" footer="0.7086614173228347"/>
  <pageSetup horizontalDpi="600" verticalDpi="600" orientation="portrait" scale="66" r:id="rId1"/>
  <headerFooter>
    <oddHeader>&amp;C&amp;"Times New Roman,Negrita"&amp;12UNIDADES TECNOLÓGICAS DE SANTANDER
INVERSIÓN 2010 - 2012</oddHeader>
    <oddFooter>&amp;C&amp;"Times New Roman,Negrita"&amp;12OFICINA ASESORA DE PLANEACIÓN 
DICIEMBRE DE 2012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="80" zoomScaleNormal="80" zoomScalePageLayoutView="0" workbookViewId="0" topLeftCell="A1">
      <selection activeCell="A2" sqref="A2:D2"/>
    </sheetView>
  </sheetViews>
  <sheetFormatPr defaultColWidth="11.421875" defaultRowHeight="15"/>
  <cols>
    <col min="1" max="1" width="9.7109375" style="0" customWidth="1"/>
    <col min="2" max="2" width="80.7109375" style="0" customWidth="1"/>
    <col min="3" max="3" width="18.7109375" style="0" customWidth="1"/>
    <col min="4" max="4" width="22.7109375" style="0" customWidth="1"/>
  </cols>
  <sheetData>
    <row r="1" spans="1:4" ht="24" customHeight="1">
      <c r="A1" s="125" t="s">
        <v>149</v>
      </c>
      <c r="B1" s="125"/>
      <c r="C1" s="125"/>
      <c r="D1" s="125"/>
    </row>
    <row r="2" spans="1:4" ht="24" customHeight="1">
      <c r="A2" s="125" t="s">
        <v>55</v>
      </c>
      <c r="B2" s="125"/>
      <c r="C2" s="125"/>
      <c r="D2" s="125"/>
    </row>
    <row r="3" spans="1:4" ht="24" customHeight="1">
      <c r="A3" s="1"/>
      <c r="B3" s="1"/>
      <c r="C3" s="1"/>
      <c r="D3" s="1"/>
    </row>
    <row r="4" spans="1:4" ht="42" customHeight="1">
      <c r="A4" s="144" t="s">
        <v>45</v>
      </c>
      <c r="B4" s="145"/>
      <c r="C4" s="145"/>
      <c r="D4" s="146"/>
    </row>
    <row r="5" spans="1:4" ht="42" customHeight="1">
      <c r="A5" s="20" t="s">
        <v>0</v>
      </c>
      <c r="B5" s="20" t="s">
        <v>1</v>
      </c>
      <c r="C5" s="20" t="s">
        <v>6</v>
      </c>
      <c r="D5" s="20" t="s">
        <v>2</v>
      </c>
    </row>
    <row r="6" spans="1:4" ht="51" customHeight="1">
      <c r="A6" s="12">
        <v>2012</v>
      </c>
      <c r="B6" s="18" t="s">
        <v>110</v>
      </c>
      <c r="C6" s="13">
        <v>54288000</v>
      </c>
      <c r="D6" s="13">
        <f>SUM(C6:C6)</f>
        <v>54288000</v>
      </c>
    </row>
    <row r="7" spans="1:4" ht="39" customHeight="1">
      <c r="A7" s="147" t="s">
        <v>50</v>
      </c>
      <c r="B7" s="148"/>
      <c r="C7" s="149"/>
      <c r="D7" s="13">
        <f>D6</f>
        <v>54288000</v>
      </c>
    </row>
    <row r="8" spans="1:4" ht="19.5">
      <c r="A8" s="19"/>
      <c r="B8" s="19"/>
      <c r="C8" s="19"/>
      <c r="D8" s="19"/>
    </row>
  </sheetData>
  <sheetProtection/>
  <mergeCells count="4">
    <mergeCell ref="A4:D4"/>
    <mergeCell ref="A7:C7"/>
    <mergeCell ref="A1:D1"/>
    <mergeCell ref="A2:D2"/>
  </mergeCells>
  <printOptions horizontalCentered="1" verticalCentered="1"/>
  <pageMargins left="0.7086614173228347" right="0.7086614173228347" top="0.7480314960629921" bottom="0.7480314960629921" header="1.299212598425197" footer="0.9055118110236221"/>
  <pageSetup horizontalDpi="600" verticalDpi="600" orientation="portrait" scale="68" r:id="rId1"/>
  <headerFooter>
    <oddHeader>&amp;C&amp;"Times New Roman,Negrita"&amp;12UNIDADES TECNOLÓGICAS DE SANTANDER 
INVERSIÓN 2010 - 2012</oddHeader>
    <oddFooter>&amp;C&amp;"Times New Roman,Negrita"&amp;12OFICINA ASESORA DE PLANEACIÓN 
DICIEMBRE DE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PLAASI</dc:creator>
  <cp:keywords/>
  <dc:description/>
  <cp:lastModifiedBy>UTS</cp:lastModifiedBy>
  <cp:lastPrinted>2013-10-24T13:38:34Z</cp:lastPrinted>
  <dcterms:created xsi:type="dcterms:W3CDTF">2012-12-04T20:13:01Z</dcterms:created>
  <dcterms:modified xsi:type="dcterms:W3CDTF">2015-03-19T19:29:33Z</dcterms:modified>
  <cp:category/>
  <cp:version/>
  <cp:contentType/>
  <cp:contentStatus/>
</cp:coreProperties>
</file>